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56" windowWidth="12120" windowHeight="9120" activeTab="0"/>
  </bookViews>
  <sheets>
    <sheet name="zał. 6" sheetId="1" r:id="rId1"/>
  </sheets>
  <definedNames>
    <definedName name="_xlnm.Print_Titles" localSheetId="0">'zał. 6'!$9:$11</definedName>
  </definedNames>
  <calcPr fullCalcOnLoad="1"/>
</workbook>
</file>

<file path=xl/sharedStrings.xml><?xml version="1.0" encoding="utf-8"?>
<sst xmlns="http://schemas.openxmlformats.org/spreadsheetml/2006/main" count="381" uniqueCount="146">
  <si>
    <t>Zał.  6</t>
  </si>
  <si>
    <t xml:space="preserve">    PLN</t>
  </si>
  <si>
    <t>Dz.i rozdz.</t>
  </si>
  <si>
    <t>§ §</t>
  </si>
  <si>
    <t>Wyszczególnienie</t>
  </si>
  <si>
    <t>Wydatki finansowane ze środków własnych</t>
  </si>
  <si>
    <t>Wydatki finansowane dotacją na zadania własne</t>
  </si>
  <si>
    <t>Wydatki finansowane dotacją na zadania zlecone</t>
  </si>
  <si>
    <t>Wsk.% 6:5</t>
  </si>
  <si>
    <t>010</t>
  </si>
  <si>
    <t>ROLNICTWO  I  ŁOWIECTWO</t>
  </si>
  <si>
    <t>01005</t>
  </si>
  <si>
    <t>Prace geodezyjno-urządzeniowe na potrzeby rolnictwa</t>
  </si>
  <si>
    <t>Zakup usług pozostałych</t>
  </si>
  <si>
    <t>01095</t>
  </si>
  <si>
    <t>Pozostała działalność</t>
  </si>
  <si>
    <t>Koszty postępowania sądowego i prokuratorskiego</t>
  </si>
  <si>
    <t>020</t>
  </si>
  <si>
    <t>LEŚNICTWO</t>
  </si>
  <si>
    <t>02001</t>
  </si>
  <si>
    <t>Gospodarka leśna</t>
  </si>
  <si>
    <t>Różne wydatki na rzecz osób fizycznych</t>
  </si>
  <si>
    <t>Wynagrodzenia osobowe pracowników</t>
  </si>
  <si>
    <t>Składki na ubezpieczenia społeczne</t>
  </si>
  <si>
    <t>Składki na Fundusz Pracy</t>
  </si>
  <si>
    <t>TRANSPORT  I  ŁĄCZNOŚĆ</t>
  </si>
  <si>
    <t>Drogi publiczne krajowe</t>
  </si>
  <si>
    <t xml:space="preserve">Dotacje celowe z budżetu na finansowanie lub dofinansowanie kosztów realizacji inwestycji i zakupów inwestycyjnych zakładów budżetowych </t>
  </si>
  <si>
    <t>Drogi publiczne w miastach na prawach powiatu</t>
  </si>
  <si>
    <t>4270 - 4690</t>
  </si>
  <si>
    <t>Pozostałe wydatki bieżące</t>
  </si>
  <si>
    <t>GOSPODARKA  MIESZKANIOWA</t>
  </si>
  <si>
    <t>Gospodarka gruntami i nieruchomościami</t>
  </si>
  <si>
    <t>Wynagrodzenia bezosobowe</t>
  </si>
  <si>
    <t>4300-4610</t>
  </si>
  <si>
    <t>DZIAŁALNOŚĆ  USŁUGOWA</t>
  </si>
  <si>
    <t>Prace geodezyjne i kartograficzne                         / nieinwestycyjne/</t>
  </si>
  <si>
    <t>Opracowania geodezyjne i kartograficzne</t>
  </si>
  <si>
    <t>Nadzór budowlany</t>
  </si>
  <si>
    <t>Dodatkowe wynagrodzenie roczne</t>
  </si>
  <si>
    <t>Wydatki na zakupy inwestycyjne jednostek budżetowych</t>
  </si>
  <si>
    <t>ADMINISTRACJA  PUBLICZNA</t>
  </si>
  <si>
    <t>Urzędy wojewódzkie</t>
  </si>
  <si>
    <t>Starostwa powiatowe</t>
  </si>
  <si>
    <t>3030-4410</t>
  </si>
  <si>
    <t>Urzędy gmin / miast i miast na prawach powiatu/</t>
  </si>
  <si>
    <t>4210-4300</t>
  </si>
  <si>
    <t>Komisje poborowe</t>
  </si>
  <si>
    <t>3020-4300</t>
  </si>
  <si>
    <t>Komendy powiatowe Państwowej Straży Pożarnej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</si>
  <si>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</si>
  <si>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</si>
  <si>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</si>
  <si>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Uposażenia oraz świadczenia pieniężne wypłacane przez okres roku żołnierzom i funkcjonariuszom zwolnionym ze służby</t>
  </si>
  <si>
    <t>Równoważniki pieniężne i ekwiwalenty dla żołnierzy i funkcjonariuszy</t>
  </si>
  <si>
    <t>3020-4520</t>
  </si>
  <si>
    <t>OŚWIATA  I  WYCHOWANIE</t>
  </si>
  <si>
    <t>Szkoły podstawowe specjalne</t>
  </si>
  <si>
    <t>Dotacja podmiotowa z budżetu dla niepublicznej jednostki systemu oświaty</t>
  </si>
  <si>
    <t>3020-4440</t>
  </si>
  <si>
    <t>Przedszkola specjalne</t>
  </si>
  <si>
    <t>Gimnazja specjalne</t>
  </si>
  <si>
    <t>Dowożenie uczniów</t>
  </si>
  <si>
    <t>Licea ogólnokształcące</t>
  </si>
  <si>
    <t>Wydatki inwestycyjne jednostek budżetowych</t>
  </si>
  <si>
    <t>Licea profilowane</t>
  </si>
  <si>
    <t>Szkoły zawodowe</t>
  </si>
  <si>
    <t>Wydatki  inwestycyjne jednostek budżetowych</t>
  </si>
  <si>
    <t>Szkoły artystyczne</t>
  </si>
  <si>
    <t>Szkoły zawodowe specjalne</t>
  </si>
  <si>
    <t>Centra kształcenia ustawicznego i praktycznego oraz ośrodki dokształcania zawodowego</t>
  </si>
  <si>
    <t>Dokształcanie i doskonalenie nauczycieli</t>
  </si>
  <si>
    <t>4300- 4410</t>
  </si>
  <si>
    <t>4210-4440</t>
  </si>
  <si>
    <t>Gospodarstwa pomocnicze</t>
  </si>
  <si>
    <t>SZKOLNICTWA  WYŻSZE</t>
  </si>
  <si>
    <t>Pomoc materialna dla studentów</t>
  </si>
  <si>
    <t>OCHRONA  ZDROWIA</t>
  </si>
  <si>
    <t>Szpitale ogólne</t>
  </si>
  <si>
    <t>Dotacje celowe z budżetu na finansowanie lub dofinansowanie kosztów realizacji inwestycji i zakupów inwestycyjnych innych jednostek sektora finansów publicznych</t>
  </si>
  <si>
    <t>Ratownictwo medyczne</t>
  </si>
  <si>
    <t>Składki na ubezpieczenie zdrowotne oraz świadczenia dla osób nie objętych obowiązkiem ubezpieczenia zdrowotnego</t>
  </si>
  <si>
    <t xml:space="preserve">Składki na ubezpieczenie zdrowotne </t>
  </si>
  <si>
    <t>POMOC  SPOŁECZNA</t>
  </si>
  <si>
    <t>Placówki opiekuńczo-wychowawcze</t>
  </si>
  <si>
    <t>Dotacje celowe przekazane dla powiatu na zadania bieżące realizowane na podstawie porozumień / umów/ miedzy jednostkami samorządu terytorialnego</t>
  </si>
  <si>
    <t>Dotacja celowa z budżetu na finansowanie lub dofinansowanie zadań zleconych do realizacji pozostałym jednostkom nie zaliczanym do sektora finansów publicznych</t>
  </si>
  <si>
    <t>Domy pomocy społecznej</t>
  </si>
  <si>
    <t>Rodziny zastępcze</t>
  </si>
  <si>
    <t>3110-4330</t>
  </si>
  <si>
    <t>Świadczenia społeczne</t>
  </si>
  <si>
    <t>Zasiłki i pomoc w naturze oraz składki na ubezpieczenia społeczne</t>
  </si>
  <si>
    <t>Jednostki specjalistycznego poradnictwa, mieszkania chronione i ośrodki interwencji kryzysowej</t>
  </si>
  <si>
    <t>4210-4430</t>
  </si>
  <si>
    <t>Ośrodki adopcyjno-opiekuńcze</t>
  </si>
  <si>
    <t xml:space="preserve">POZOSTAŁE  ZADANIA  W  ZAKRESIE  POLITYKI  SPOŁECZNEJ </t>
  </si>
  <si>
    <t>Dotacja celowa z budżetu na finansowanie lub dofinansowanie zadań zleconych do realizacji stowarzyszeniom</t>
  </si>
  <si>
    <t>Zespoły do spraw orzekania o niepełnosprawności</t>
  </si>
  <si>
    <t>Fundusz Pracy</t>
  </si>
  <si>
    <t>Państwowy Fundusz Rehabilitacji Osób Niepełnosprawnych</t>
  </si>
  <si>
    <t>Powiatowe urzędy pracy</t>
  </si>
  <si>
    <t>EDUKACYJNA  OPIEKA  WYCHOWAWCZA</t>
  </si>
  <si>
    <t>Świetlice szkolne</t>
  </si>
  <si>
    <t>Specjalne ośrodki szkolno-wychowawcze</t>
  </si>
  <si>
    <t>Poradnie psychologiczno-pedagogiczne ,w tym poradnie specjalistyczne</t>
  </si>
  <si>
    <t>Placówki wychowania pozaszkolnego</t>
  </si>
  <si>
    <t>Internaty i bursy szkolne</t>
  </si>
  <si>
    <t>Kolonie i obozy oraz inne formy wypoczynku dzieci i młodzieży szkolnej, a także szkolenia młodzieży</t>
  </si>
  <si>
    <t>Szkolne schroniska młodzieżowe</t>
  </si>
  <si>
    <t>Ośrodki rewalidacyjno-wychowawcze</t>
  </si>
  <si>
    <t>KULTURA  I  OCHRONA DZIEDZICTWA  NARODOWEGO</t>
  </si>
  <si>
    <t>Teatry dramatyczne i lalkowe</t>
  </si>
  <si>
    <t>Domy i ośrodki kultury, świetlice i kluby</t>
  </si>
  <si>
    <t>Biblioteki</t>
  </si>
  <si>
    <t>KULTURA  FIZYCZNA  I  SPORT</t>
  </si>
  <si>
    <t>Zadania w zakresie kultury fizycznej i sportu</t>
  </si>
  <si>
    <t>OGÓŁEM  WYDATKI  POWIATU</t>
  </si>
  <si>
    <t xml:space="preserve">     WYDATKI  POWIATU  RADOM  na  2 0 0 7  rok</t>
  </si>
  <si>
    <t xml:space="preserve">Plan roczny na 2006r. </t>
  </si>
  <si>
    <t>Przewidywane wykonanie 2006r.</t>
  </si>
  <si>
    <t>Plan na 2007 rok ogółem</t>
  </si>
  <si>
    <t>Składki na ubezpieczenie zdrowotne</t>
  </si>
  <si>
    <t>Dotacja celowa z budżetu na finansowanie i dofinansowanie zadań zleconych do realizacji pozostałym jednostkom niezaliczanym do sektora finansów publicznych</t>
  </si>
  <si>
    <t>3038 - 4440</t>
  </si>
  <si>
    <t>Dotacje celowe z budżetu na finansowanie lub dofinansowanie kosztów realizacji inwestycji i zakupów inwestycyjnych jednostek niezaliczanych do sektora finansów publicznych</t>
  </si>
  <si>
    <t>4210-4410</t>
  </si>
  <si>
    <t>Wynagrodzenia osobowe</t>
  </si>
  <si>
    <t>Wydatki finansowane z innych źródeł w tym z UE</t>
  </si>
  <si>
    <t xml:space="preserve">Wydatki finansowane dotacją na zadania wykonywane na podstawie porozumień </t>
  </si>
  <si>
    <t>3020-4740</t>
  </si>
  <si>
    <t>3020-4750</t>
  </si>
  <si>
    <t>3020- 4750</t>
  </si>
  <si>
    <t>3020 - 4750</t>
  </si>
  <si>
    <t>Stypendia i zasiłki dla studentów</t>
  </si>
  <si>
    <t>Stypendia dla uczniów</t>
  </si>
  <si>
    <t>Dotacje celowe z budżetu na finansowanie lub dofinansowanie kosztów realizacji inwestycji i zakupów inwestycyjnych zakładów budżetowych</t>
  </si>
  <si>
    <t>Dotacja przedmiotowa z budżetu dla zakładu budżetowego</t>
  </si>
  <si>
    <t>Wynagrodzenia osobowe członków korpusu służby cywilnej</t>
  </si>
  <si>
    <t>BEZPIECZEŃSTWO PUBLICZNE  I  OCHRONA PRZECIWPOŻAROWA</t>
  </si>
  <si>
    <t>Wydatki na zakupy  inwestycyjne jednostek budżetowych</t>
  </si>
  <si>
    <t>Dotacja przedmiotowa z budżetu dla  gospodarstwa pomocniczego</t>
  </si>
  <si>
    <t>Pomoc dla uchodźców</t>
  </si>
  <si>
    <t>Rehabilitacja zawodowa i społeczna osób niepełnosprawnych</t>
  </si>
  <si>
    <t>Pomoc materialna dla uczniów</t>
  </si>
  <si>
    <t>pozostałe wydatki bieżące</t>
  </si>
  <si>
    <t>Dotacja podmiotowa z budżetu dla samorządowej instytucji kultury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</si>
</sst>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3" fontId="6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right" wrapText="1"/>
    </xf>
    <xf numFmtId="3" fontId="0" fillId="0" borderId="3" xfId="0" applyNumberFormat="1" applyBorder="1" applyAlignment="1">
      <alignment/>
    </xf>
    <xf numFmtId="0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7" fillId="0" borderId="3" xfId="0" applyNumberFormat="1" applyFont="1" applyBorder="1" applyAlignment="1">
      <alignment horizontal="right" wrapText="1"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>
      <alignment horizontal="right" wrapText="1"/>
    </xf>
    <xf numFmtId="0" fontId="1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8"/>
  <sheetViews>
    <sheetView tabSelected="1" workbookViewId="0" topLeftCell="A294">
      <selection activeCell="C316" sqref="C316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22.421875" style="0" customWidth="1"/>
    <col min="4" max="4" width="12.421875" style="0" customWidth="1"/>
    <col min="5" max="5" width="13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2.7109375" style="0" customWidth="1"/>
    <col min="10" max="10" width="12.00390625" style="0" customWidth="1"/>
    <col min="11" max="11" width="10.140625" style="0" customWidth="1"/>
    <col min="12" max="12" width="9.28125" style="0" customWidth="1"/>
  </cols>
  <sheetData>
    <row r="3" ht="12.75">
      <c r="H3" s="1" t="s">
        <v>0</v>
      </c>
    </row>
    <row r="5" spans="1:12" ht="18">
      <c r="A5" s="2"/>
      <c r="B5" s="2"/>
      <c r="C5" s="2" t="s">
        <v>117</v>
      </c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">
      <c r="A7" s="2"/>
      <c r="B7" s="2"/>
      <c r="C7" s="2"/>
      <c r="D7" s="2"/>
      <c r="E7" s="2"/>
      <c r="F7" s="2"/>
      <c r="G7" s="2"/>
      <c r="H7" s="2"/>
      <c r="I7" s="2"/>
      <c r="J7" s="4" t="s">
        <v>1</v>
      </c>
      <c r="K7" s="4"/>
      <c r="L7" s="2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78.75">
      <c r="A10" s="6" t="s">
        <v>2</v>
      </c>
      <c r="B10" s="7" t="s">
        <v>3</v>
      </c>
      <c r="C10" s="7" t="s">
        <v>4</v>
      </c>
      <c r="D10" s="6" t="s">
        <v>118</v>
      </c>
      <c r="E10" s="6" t="s">
        <v>119</v>
      </c>
      <c r="F10" s="6" t="s">
        <v>120</v>
      </c>
      <c r="G10" s="6" t="s">
        <v>5</v>
      </c>
      <c r="H10" s="6" t="s">
        <v>6</v>
      </c>
      <c r="I10" s="6" t="s">
        <v>7</v>
      </c>
      <c r="J10" s="6" t="s">
        <v>128</v>
      </c>
      <c r="K10" s="6" t="s">
        <v>127</v>
      </c>
      <c r="L10" s="7" t="s">
        <v>8</v>
      </c>
    </row>
    <row r="11" spans="1:12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/>
      <c r="L11" s="8">
        <v>11</v>
      </c>
    </row>
    <row r="12" spans="1:12" ht="30">
      <c r="A12" s="9" t="s">
        <v>9</v>
      </c>
      <c r="B12" s="10"/>
      <c r="C12" s="11" t="s">
        <v>10</v>
      </c>
      <c r="D12" s="12">
        <f>SUM(D13,D15)</f>
        <v>16000</v>
      </c>
      <c r="E12" s="12">
        <f>SUM(E13,E15)</f>
        <v>16000</v>
      </c>
      <c r="F12" s="12">
        <f>SUM(G12,I12)</f>
        <v>17200</v>
      </c>
      <c r="G12" s="12">
        <f>G15</f>
        <v>7200</v>
      </c>
      <c r="H12" s="12"/>
      <c r="I12" s="12">
        <f>SUM(I13)</f>
        <v>10000</v>
      </c>
      <c r="J12" s="12"/>
      <c r="K12" s="59">
        <f>K13</f>
        <v>0</v>
      </c>
      <c r="L12" s="13">
        <f>F12/E12</f>
        <v>1.075</v>
      </c>
    </row>
    <row r="13" spans="1:12" ht="38.25">
      <c r="A13" s="14" t="s">
        <v>11</v>
      </c>
      <c r="B13" s="15"/>
      <c r="C13" s="16" t="s">
        <v>12</v>
      </c>
      <c r="D13" s="17">
        <f>SUM(D14)</f>
        <v>5000</v>
      </c>
      <c r="E13" s="17">
        <f>SUM(E14)</f>
        <v>5000</v>
      </c>
      <c r="F13" s="17">
        <v>10000</v>
      </c>
      <c r="G13" s="17">
        <v>0</v>
      </c>
      <c r="H13" s="17"/>
      <c r="I13" s="17">
        <f>SUM(I14)</f>
        <v>10000</v>
      </c>
      <c r="J13" s="18"/>
      <c r="K13" s="58">
        <f>K14</f>
        <v>0</v>
      </c>
      <c r="L13" s="19">
        <f aca="true" t="shared" si="0" ref="L13:L72">F13/E13</f>
        <v>2</v>
      </c>
    </row>
    <row r="14" spans="1:12" ht="12.75">
      <c r="A14" s="14"/>
      <c r="B14" s="15">
        <v>4300</v>
      </c>
      <c r="C14" s="16" t="s">
        <v>13</v>
      </c>
      <c r="D14" s="17">
        <v>5000</v>
      </c>
      <c r="E14" s="17">
        <v>5000</v>
      </c>
      <c r="F14" s="17">
        <f>SUM(G14,I14)</f>
        <v>10000</v>
      </c>
      <c r="G14" s="17">
        <v>0</v>
      </c>
      <c r="H14" s="17"/>
      <c r="I14" s="17">
        <v>10000</v>
      </c>
      <c r="J14" s="20"/>
      <c r="K14" s="58"/>
      <c r="L14" s="19">
        <f t="shared" si="0"/>
        <v>2</v>
      </c>
    </row>
    <row r="15" spans="1:12" ht="12.75">
      <c r="A15" s="14" t="s">
        <v>14</v>
      </c>
      <c r="B15" s="15"/>
      <c r="C15" s="16" t="s">
        <v>15</v>
      </c>
      <c r="D15" s="17">
        <f>SUM(D16,D17)</f>
        <v>11000</v>
      </c>
      <c r="E15" s="17">
        <f>SUM(E16,E17)</f>
        <v>11000</v>
      </c>
      <c r="F15" s="17">
        <f>SUM(F16)</f>
        <v>7200</v>
      </c>
      <c r="G15" s="17">
        <f>SUM(G16)</f>
        <v>7200</v>
      </c>
      <c r="H15" s="17"/>
      <c r="I15" s="17"/>
      <c r="J15" s="17"/>
      <c r="K15" s="17"/>
      <c r="L15" s="19"/>
    </row>
    <row r="16" spans="1:12" ht="38.25">
      <c r="A16" s="14"/>
      <c r="B16" s="15">
        <v>4610</v>
      </c>
      <c r="C16" s="16" t="s">
        <v>16</v>
      </c>
      <c r="D16" s="17">
        <v>5000</v>
      </c>
      <c r="E16" s="17">
        <v>5000</v>
      </c>
      <c r="F16" s="17">
        <v>7200</v>
      </c>
      <c r="G16" s="17">
        <v>7200</v>
      </c>
      <c r="H16" s="17"/>
      <c r="I16" s="17"/>
      <c r="J16" s="17"/>
      <c r="K16" s="17"/>
      <c r="L16" s="19"/>
    </row>
    <row r="17" spans="1:12" ht="38.25">
      <c r="A17" s="14"/>
      <c r="B17" s="15">
        <v>6060</v>
      </c>
      <c r="C17" s="16" t="s">
        <v>40</v>
      </c>
      <c r="D17" s="17">
        <v>6000</v>
      </c>
      <c r="E17" s="17">
        <v>6000</v>
      </c>
      <c r="F17" s="17"/>
      <c r="G17" s="17"/>
      <c r="H17" s="17"/>
      <c r="I17" s="17"/>
      <c r="J17" s="17"/>
      <c r="K17" s="17"/>
      <c r="L17" s="19"/>
    </row>
    <row r="18" spans="1:12" ht="15">
      <c r="A18" s="9" t="s">
        <v>17</v>
      </c>
      <c r="B18" s="21"/>
      <c r="C18" s="11" t="s">
        <v>18</v>
      </c>
      <c r="D18" s="12">
        <f aca="true" t="shared" si="1" ref="D18:F19">SUM(D19)</f>
        <v>17700</v>
      </c>
      <c r="E18" s="12">
        <f t="shared" si="1"/>
        <v>17700</v>
      </c>
      <c r="F18" s="12">
        <f t="shared" si="1"/>
        <v>19000</v>
      </c>
      <c r="G18" s="12">
        <f>G19</f>
        <v>0</v>
      </c>
      <c r="H18" s="12"/>
      <c r="I18" s="12"/>
      <c r="J18" s="12">
        <f>SUM(J19)</f>
        <v>0</v>
      </c>
      <c r="K18" s="12">
        <f>K19</f>
        <v>19000</v>
      </c>
      <c r="L18" s="13">
        <f t="shared" si="0"/>
        <v>1.073446327683616</v>
      </c>
    </row>
    <row r="19" spans="1:12" ht="12.75">
      <c r="A19" s="14" t="s">
        <v>19</v>
      </c>
      <c r="B19" s="22"/>
      <c r="C19" s="16" t="s">
        <v>20</v>
      </c>
      <c r="D19" s="17">
        <f t="shared" si="1"/>
        <v>17700</v>
      </c>
      <c r="E19" s="17">
        <f t="shared" si="1"/>
        <v>17700</v>
      </c>
      <c r="F19" s="17">
        <f t="shared" si="1"/>
        <v>19000</v>
      </c>
      <c r="G19" s="17">
        <f>G20</f>
        <v>0</v>
      </c>
      <c r="H19" s="17"/>
      <c r="I19" s="17"/>
      <c r="J19" s="17"/>
      <c r="K19" s="17">
        <f>K20</f>
        <v>19000</v>
      </c>
      <c r="L19" s="19">
        <f t="shared" si="0"/>
        <v>1.073446327683616</v>
      </c>
    </row>
    <row r="20" spans="1:12" ht="25.5">
      <c r="A20" s="14"/>
      <c r="B20" s="22">
        <v>3030</v>
      </c>
      <c r="C20" s="16" t="s">
        <v>21</v>
      </c>
      <c r="D20" s="17">
        <v>17700</v>
      </c>
      <c r="E20" s="17">
        <v>17700</v>
      </c>
      <c r="F20" s="17">
        <v>19000</v>
      </c>
      <c r="G20" s="17"/>
      <c r="H20" s="17"/>
      <c r="I20" s="17"/>
      <c r="J20" s="17"/>
      <c r="K20" s="17">
        <v>19000</v>
      </c>
      <c r="L20" s="19">
        <f t="shared" si="0"/>
        <v>1.073446327683616</v>
      </c>
    </row>
    <row r="21" spans="1:12" ht="30">
      <c r="A21" s="24">
        <v>600</v>
      </c>
      <c r="B21" s="25"/>
      <c r="C21" s="26" t="s">
        <v>25</v>
      </c>
      <c r="D21" s="27">
        <f>SUM(D22,D24)</f>
        <v>37181722</v>
      </c>
      <c r="E21" s="27">
        <f>SUM(E22,E24,)</f>
        <v>37181722</v>
      </c>
      <c r="F21" s="27">
        <f>SUM(F22,F24)</f>
        <v>41830875</v>
      </c>
      <c r="G21" s="27">
        <f>SUM(G22,G24)</f>
        <v>37421875</v>
      </c>
      <c r="H21" s="27"/>
      <c r="I21" s="27"/>
      <c r="J21" s="27"/>
      <c r="K21" s="27">
        <f>K24</f>
        <v>4409000</v>
      </c>
      <c r="L21" s="13">
        <f t="shared" si="0"/>
        <v>1.1250386681929363</v>
      </c>
    </row>
    <row r="22" spans="1:12" ht="12.75">
      <c r="A22" s="28">
        <v>60011</v>
      </c>
      <c r="B22" s="29"/>
      <c r="C22" s="30" t="s">
        <v>26</v>
      </c>
      <c r="D22" s="29">
        <f>SUM(D23:D23)</f>
        <v>259750</v>
      </c>
      <c r="E22" s="29">
        <f>SUM(E23:E23)</f>
        <v>259750</v>
      </c>
      <c r="F22" s="29">
        <f>SUM(F23:F23)</f>
        <v>0</v>
      </c>
      <c r="G22" s="29">
        <f>SUM(G23:G23)</f>
        <v>0</v>
      </c>
      <c r="H22" s="31"/>
      <c r="I22" s="31"/>
      <c r="J22" s="31"/>
      <c r="K22" s="31"/>
      <c r="L22" s="19">
        <f>F22/E22</f>
        <v>0</v>
      </c>
    </row>
    <row r="23" spans="1:12" ht="25.5">
      <c r="A23" s="28"/>
      <c r="B23" s="28">
        <v>6050</v>
      </c>
      <c r="C23" s="30" t="s">
        <v>64</v>
      </c>
      <c r="D23" s="29">
        <v>259750</v>
      </c>
      <c r="E23" s="29">
        <v>259750</v>
      </c>
      <c r="F23" s="29">
        <v>0</v>
      </c>
      <c r="G23" s="29">
        <v>0</v>
      </c>
      <c r="H23" s="31"/>
      <c r="I23" s="31"/>
      <c r="J23" s="31"/>
      <c r="K23" s="31"/>
      <c r="L23" s="19">
        <f>F23/E23</f>
        <v>0</v>
      </c>
    </row>
    <row r="24" spans="1:12" ht="39">
      <c r="A24" s="28">
        <v>60015</v>
      </c>
      <c r="B24" s="32"/>
      <c r="C24" s="30" t="s">
        <v>28</v>
      </c>
      <c r="D24" s="29">
        <f>SUM(D25:D32)</f>
        <v>36921972</v>
      </c>
      <c r="E24" s="29">
        <f>SUM(E25:E32)</f>
        <v>36921972</v>
      </c>
      <c r="F24" s="29">
        <f>SUM(F25:F32)</f>
        <v>41830875</v>
      </c>
      <c r="G24" s="29">
        <f>SUM(G25:G32)</f>
        <v>37421875</v>
      </c>
      <c r="H24" s="27"/>
      <c r="I24" s="27"/>
      <c r="J24" s="29"/>
      <c r="K24" s="29">
        <f>SUM(K25:K31)</f>
        <v>4409000</v>
      </c>
      <c r="L24" s="19">
        <f t="shared" si="0"/>
        <v>1.1329534348815389</v>
      </c>
    </row>
    <row r="25" spans="1:12" ht="39">
      <c r="A25" s="28"/>
      <c r="B25" s="32">
        <v>2650</v>
      </c>
      <c r="C25" s="30" t="s">
        <v>136</v>
      </c>
      <c r="D25" s="29">
        <v>12970000</v>
      </c>
      <c r="E25" s="29">
        <v>12970000</v>
      </c>
      <c r="F25" s="29">
        <f>G25</f>
        <v>11085600</v>
      </c>
      <c r="G25" s="29">
        <v>11085600</v>
      </c>
      <c r="H25" s="27"/>
      <c r="I25" s="27"/>
      <c r="J25" s="27"/>
      <c r="K25" s="27"/>
      <c r="L25" s="19">
        <f t="shared" si="0"/>
        <v>0.8547108712413262</v>
      </c>
    </row>
    <row r="26" spans="1:12" ht="26.25">
      <c r="A26" s="28"/>
      <c r="B26" s="32">
        <v>6050</v>
      </c>
      <c r="C26" s="30" t="s">
        <v>64</v>
      </c>
      <c r="D26" s="29">
        <v>1900000</v>
      </c>
      <c r="E26" s="29">
        <v>1900000</v>
      </c>
      <c r="F26" s="29">
        <f>G26</f>
        <v>2400000</v>
      </c>
      <c r="G26" s="29">
        <v>2400000</v>
      </c>
      <c r="H26" s="27"/>
      <c r="I26" s="27"/>
      <c r="J26" s="27"/>
      <c r="K26" s="27"/>
      <c r="L26" s="19">
        <f t="shared" si="0"/>
        <v>1.263157894736842</v>
      </c>
    </row>
    <row r="27" spans="1:12" ht="90">
      <c r="A27" s="28"/>
      <c r="B27" s="32">
        <v>6210</v>
      </c>
      <c r="C27" s="30" t="s">
        <v>27</v>
      </c>
      <c r="D27" s="29">
        <v>15790000</v>
      </c>
      <c r="E27" s="29">
        <v>15790000</v>
      </c>
      <c r="F27" s="29">
        <f>G27</f>
        <v>21302925</v>
      </c>
      <c r="G27" s="29">
        <v>21302925</v>
      </c>
      <c r="H27" s="25"/>
      <c r="I27" s="27"/>
      <c r="J27" s="27"/>
      <c r="K27" s="27"/>
      <c r="L27" s="19">
        <f t="shared" si="0"/>
        <v>1.349140278657378</v>
      </c>
    </row>
    <row r="28" spans="1:12" ht="90">
      <c r="A28" s="28"/>
      <c r="B28" s="32">
        <v>6213</v>
      </c>
      <c r="C28" s="30" t="s">
        <v>27</v>
      </c>
      <c r="D28" s="29"/>
      <c r="E28" s="29"/>
      <c r="F28" s="29">
        <f>K28</f>
        <v>1119000</v>
      </c>
      <c r="G28" s="29"/>
      <c r="H28" s="25"/>
      <c r="I28" s="27"/>
      <c r="J28" s="27"/>
      <c r="K28" s="62">
        <v>1119000</v>
      </c>
      <c r="L28" s="19"/>
    </row>
    <row r="29" spans="1:12" ht="84.75" customHeight="1">
      <c r="A29" s="28"/>
      <c r="B29" s="32">
        <v>6214</v>
      </c>
      <c r="C29" s="30" t="s">
        <v>135</v>
      </c>
      <c r="D29" s="29"/>
      <c r="E29" s="29"/>
      <c r="F29" s="29">
        <f>G29</f>
        <v>861000</v>
      </c>
      <c r="G29" s="29">
        <v>861000</v>
      </c>
      <c r="H29" s="25"/>
      <c r="I29" s="27"/>
      <c r="J29" s="27"/>
      <c r="K29" s="62"/>
      <c r="L29" s="19"/>
    </row>
    <row r="30" spans="1:12" ht="90">
      <c r="A30" s="28"/>
      <c r="B30" s="32">
        <v>6218</v>
      </c>
      <c r="C30" s="30" t="s">
        <v>27</v>
      </c>
      <c r="D30" s="29">
        <v>4656972</v>
      </c>
      <c r="E30" s="29">
        <v>4656972</v>
      </c>
      <c r="F30" s="29">
        <f>K30</f>
        <v>3290000</v>
      </c>
      <c r="G30" s="29"/>
      <c r="H30" s="25"/>
      <c r="I30" s="27"/>
      <c r="J30" s="27"/>
      <c r="K30" s="62">
        <v>3290000</v>
      </c>
      <c r="L30" s="19">
        <f>F30/E30</f>
        <v>0.7064676360519239</v>
      </c>
    </row>
    <row r="31" spans="1:12" ht="90">
      <c r="A31" s="28"/>
      <c r="B31" s="32">
        <v>6219</v>
      </c>
      <c r="C31" s="30" t="s">
        <v>27</v>
      </c>
      <c r="D31" s="29">
        <v>1600000</v>
      </c>
      <c r="E31" s="29">
        <v>1600000</v>
      </c>
      <c r="F31" s="29">
        <f>G31</f>
        <v>1770350</v>
      </c>
      <c r="G31" s="29">
        <v>1770350</v>
      </c>
      <c r="H31" s="25"/>
      <c r="I31" s="27"/>
      <c r="J31" s="27"/>
      <c r="K31" s="27"/>
      <c r="L31" s="19">
        <f>F31/E31</f>
        <v>1.10646875</v>
      </c>
    </row>
    <row r="32" spans="1:12" ht="39">
      <c r="A32" s="28"/>
      <c r="B32" s="33" t="s">
        <v>29</v>
      </c>
      <c r="C32" s="30" t="s">
        <v>30</v>
      </c>
      <c r="D32" s="29">
        <v>5000</v>
      </c>
      <c r="E32" s="29">
        <v>5000</v>
      </c>
      <c r="F32" s="29">
        <f>G32</f>
        <v>2000</v>
      </c>
      <c r="G32" s="29">
        <v>2000</v>
      </c>
      <c r="H32" s="27"/>
      <c r="I32" s="27"/>
      <c r="J32" s="27"/>
      <c r="K32" s="27"/>
      <c r="L32" s="19">
        <f t="shared" si="0"/>
        <v>0.4</v>
      </c>
    </row>
    <row r="33" spans="1:12" ht="30">
      <c r="A33" s="24">
        <v>700</v>
      </c>
      <c r="B33" s="24"/>
      <c r="C33" s="26" t="s">
        <v>31</v>
      </c>
      <c r="D33" s="27">
        <f>SUM(D34)</f>
        <v>2707896</v>
      </c>
      <c r="E33" s="27">
        <f>SUM(E34)</f>
        <v>2707896</v>
      </c>
      <c r="F33" s="27">
        <f>SUM(F34)</f>
        <v>250000</v>
      </c>
      <c r="G33" s="27"/>
      <c r="H33" s="27"/>
      <c r="I33" s="27">
        <f>SUM(I34)</f>
        <v>250000</v>
      </c>
      <c r="J33" s="27"/>
      <c r="K33" s="27"/>
      <c r="L33" s="13">
        <f t="shared" si="0"/>
        <v>0.09232260027711552</v>
      </c>
    </row>
    <row r="34" spans="1:12" ht="25.5">
      <c r="A34" s="28">
        <v>70005</v>
      </c>
      <c r="B34" s="28"/>
      <c r="C34" s="30" t="s">
        <v>32</v>
      </c>
      <c r="D34" s="29">
        <f>SUM(D35:D35)</f>
        <v>2707896</v>
      </c>
      <c r="E34" s="29">
        <f>SUM(E35:E35)</f>
        <v>2707896</v>
      </c>
      <c r="F34" s="29">
        <f>SUM(F35:F35)</f>
        <v>250000</v>
      </c>
      <c r="G34" s="29"/>
      <c r="H34" s="29"/>
      <c r="I34" s="29">
        <f>SUM(I35:I35)</f>
        <v>250000</v>
      </c>
      <c r="J34" s="31"/>
      <c r="K34" s="31"/>
      <c r="L34" s="19">
        <f t="shared" si="0"/>
        <v>0.09232260027711552</v>
      </c>
    </row>
    <row r="35" spans="1:12" ht="25.5">
      <c r="A35" s="28"/>
      <c r="B35" s="33" t="s">
        <v>34</v>
      </c>
      <c r="C35" s="30" t="s">
        <v>30</v>
      </c>
      <c r="D35" s="34">
        <v>2707896</v>
      </c>
      <c r="E35" s="34">
        <v>2707896</v>
      </c>
      <c r="F35" s="34">
        <f>I35</f>
        <v>250000</v>
      </c>
      <c r="G35" s="34"/>
      <c r="H35" s="34"/>
      <c r="I35" s="34">
        <v>250000</v>
      </c>
      <c r="J35" s="34"/>
      <c r="K35" s="34"/>
      <c r="L35" s="19">
        <f t="shared" si="0"/>
        <v>0.09232260027711552</v>
      </c>
    </row>
    <row r="36" spans="1:12" ht="30">
      <c r="A36" s="24">
        <v>710</v>
      </c>
      <c r="B36" s="35"/>
      <c r="C36" s="26" t="s">
        <v>35</v>
      </c>
      <c r="D36" s="27">
        <f>SUM(D37,D39,D41)</f>
        <v>554365</v>
      </c>
      <c r="E36" s="27">
        <f>SUM(E37,E39,E41)</f>
        <v>554365</v>
      </c>
      <c r="F36" s="27">
        <f>SUM(F37,F39,F41)</f>
        <v>508100</v>
      </c>
      <c r="G36" s="27">
        <f>G41</f>
        <v>58100</v>
      </c>
      <c r="H36" s="27"/>
      <c r="I36" s="27">
        <f>SUM(I37,I39,I41)</f>
        <v>450000</v>
      </c>
      <c r="J36" s="27"/>
      <c r="K36" s="27"/>
      <c r="L36" s="13">
        <f t="shared" si="0"/>
        <v>0.9165441541222841</v>
      </c>
    </row>
    <row r="37" spans="1:12" ht="38.25">
      <c r="A37" s="28">
        <v>71013</v>
      </c>
      <c r="B37" s="33"/>
      <c r="C37" s="30" t="s">
        <v>36</v>
      </c>
      <c r="D37" s="29">
        <f>SUM(D38)</f>
        <v>30000</v>
      </c>
      <c r="E37" s="29">
        <f>SUM(E38)</f>
        <v>30000</v>
      </c>
      <c r="F37" s="29">
        <f>SUM(F38)</f>
        <v>30000</v>
      </c>
      <c r="G37" s="31"/>
      <c r="H37" s="31"/>
      <c r="I37" s="29">
        <f>SUM(I38)</f>
        <v>30000</v>
      </c>
      <c r="J37" s="31"/>
      <c r="K37" s="31"/>
      <c r="L37" s="19">
        <f t="shared" si="0"/>
        <v>1</v>
      </c>
    </row>
    <row r="38" spans="1:12" ht="12.75">
      <c r="A38" s="28"/>
      <c r="B38" s="33">
        <v>4300</v>
      </c>
      <c r="C38" s="30" t="s">
        <v>13</v>
      </c>
      <c r="D38" s="34">
        <v>30000</v>
      </c>
      <c r="E38" s="34">
        <v>30000</v>
      </c>
      <c r="F38" s="34">
        <f>I38</f>
        <v>30000</v>
      </c>
      <c r="G38" s="34"/>
      <c r="H38" s="34"/>
      <c r="I38" s="34">
        <v>30000</v>
      </c>
      <c r="J38" s="34"/>
      <c r="K38" s="34"/>
      <c r="L38" s="19">
        <f t="shared" si="0"/>
        <v>1</v>
      </c>
    </row>
    <row r="39" spans="1:12" ht="25.5">
      <c r="A39" s="28">
        <v>71014</v>
      </c>
      <c r="B39" s="33"/>
      <c r="C39" s="30" t="s">
        <v>37</v>
      </c>
      <c r="D39" s="29">
        <f>SUM(D40)</f>
        <v>35000</v>
      </c>
      <c r="E39" s="29">
        <f>SUM(E40)</f>
        <v>35000</v>
      </c>
      <c r="F39" s="29">
        <f>SUM(F40)</f>
        <v>35000</v>
      </c>
      <c r="G39" s="31"/>
      <c r="H39" s="31"/>
      <c r="I39" s="29">
        <f>SUM(I40)</f>
        <v>35000</v>
      </c>
      <c r="J39" s="31"/>
      <c r="K39" s="31"/>
      <c r="L39" s="19">
        <f t="shared" si="0"/>
        <v>1</v>
      </c>
    </row>
    <row r="40" spans="1:12" ht="12.75">
      <c r="A40" s="28"/>
      <c r="B40" s="33">
        <v>4300</v>
      </c>
      <c r="C40" s="30" t="s">
        <v>13</v>
      </c>
      <c r="D40" s="34">
        <v>35000</v>
      </c>
      <c r="E40" s="34">
        <v>35000</v>
      </c>
      <c r="F40" s="34">
        <f>I40</f>
        <v>35000</v>
      </c>
      <c r="G40" s="34"/>
      <c r="H40" s="34"/>
      <c r="I40" s="34">
        <v>35000</v>
      </c>
      <c r="J40" s="34"/>
      <c r="K40" s="34"/>
      <c r="L40" s="19">
        <f t="shared" si="0"/>
        <v>1</v>
      </c>
    </row>
    <row r="41" spans="1:12" ht="12.75">
      <c r="A41" s="28">
        <v>71015</v>
      </c>
      <c r="B41" s="33"/>
      <c r="C41" s="30" t="s">
        <v>38</v>
      </c>
      <c r="D41" s="29">
        <f>SUM(D42:D48)</f>
        <v>489365</v>
      </c>
      <c r="E41" s="29">
        <f>SUM(E42:E48)</f>
        <v>489365</v>
      </c>
      <c r="F41" s="29">
        <f>SUM(F42:F48)</f>
        <v>443100</v>
      </c>
      <c r="G41" s="29">
        <f>SUM(G48)</f>
        <v>58100</v>
      </c>
      <c r="H41" s="31"/>
      <c r="I41" s="29">
        <f>SUM(I42:I48)</f>
        <v>385000</v>
      </c>
      <c r="J41" s="31"/>
      <c r="K41" s="31"/>
      <c r="L41" s="19">
        <f t="shared" si="0"/>
        <v>0.9054591153842224</v>
      </c>
    </row>
    <row r="42" spans="1:12" ht="25.5">
      <c r="A42" s="28"/>
      <c r="B42" s="33">
        <v>4010</v>
      </c>
      <c r="C42" s="30" t="s">
        <v>22</v>
      </c>
      <c r="D42" s="29">
        <v>41295</v>
      </c>
      <c r="E42" s="29">
        <v>41295</v>
      </c>
      <c r="F42" s="29">
        <f aca="true" t="shared" si="2" ref="F42:F47">I42</f>
        <v>43086</v>
      </c>
      <c r="G42" s="31"/>
      <c r="H42" s="31"/>
      <c r="I42" s="29">
        <v>43086</v>
      </c>
      <c r="J42" s="31"/>
      <c r="K42" s="31"/>
      <c r="L42" s="19">
        <f t="shared" si="0"/>
        <v>1.0433708681438432</v>
      </c>
    </row>
    <row r="43" spans="1:12" ht="38.25">
      <c r="A43" s="36"/>
      <c r="B43" s="15">
        <v>4020</v>
      </c>
      <c r="C43" s="16" t="s">
        <v>137</v>
      </c>
      <c r="D43" s="29">
        <v>258665</v>
      </c>
      <c r="E43" s="29">
        <v>258665</v>
      </c>
      <c r="F43" s="29">
        <f t="shared" si="2"/>
        <v>244413</v>
      </c>
      <c r="G43" s="31"/>
      <c r="H43" s="31"/>
      <c r="I43" s="29">
        <v>244413</v>
      </c>
      <c r="J43" s="31"/>
      <c r="K43" s="31"/>
      <c r="L43" s="19">
        <f t="shared" si="0"/>
        <v>0.9449017068408946</v>
      </c>
    </row>
    <row r="44" spans="1:12" ht="25.5">
      <c r="A44" s="36"/>
      <c r="B44" s="15">
        <v>4040</v>
      </c>
      <c r="C44" s="16" t="s">
        <v>39</v>
      </c>
      <c r="D44" s="29">
        <v>19950</v>
      </c>
      <c r="E44" s="29">
        <v>19950</v>
      </c>
      <c r="F44" s="29">
        <f t="shared" si="2"/>
        <v>22878</v>
      </c>
      <c r="G44" s="31"/>
      <c r="H44" s="31"/>
      <c r="I44" s="29">
        <v>22878</v>
      </c>
      <c r="J44" s="31"/>
      <c r="K44" s="31"/>
      <c r="L44" s="19">
        <f t="shared" si="0"/>
        <v>1.146766917293233</v>
      </c>
    </row>
    <row r="45" spans="1:12" ht="25.5">
      <c r="A45" s="36"/>
      <c r="B45" s="15">
        <v>4110</v>
      </c>
      <c r="C45" s="16" t="s">
        <v>23</v>
      </c>
      <c r="D45" s="29">
        <v>54165</v>
      </c>
      <c r="E45" s="29">
        <v>54165</v>
      </c>
      <c r="F45" s="29">
        <f t="shared" si="2"/>
        <v>52185</v>
      </c>
      <c r="G45" s="31"/>
      <c r="H45" s="31"/>
      <c r="I45" s="29">
        <v>52185</v>
      </c>
      <c r="J45" s="31"/>
      <c r="K45" s="31"/>
      <c r="L45" s="19">
        <f t="shared" si="0"/>
        <v>0.9634450290778178</v>
      </c>
    </row>
    <row r="46" spans="1:12" ht="25.5">
      <c r="A46" s="28"/>
      <c r="B46" s="15">
        <v>4120</v>
      </c>
      <c r="C46" s="16" t="s">
        <v>24</v>
      </c>
      <c r="D46" s="29">
        <v>7070</v>
      </c>
      <c r="E46" s="29">
        <v>7070</v>
      </c>
      <c r="F46" s="34">
        <f t="shared" si="2"/>
        <v>7438</v>
      </c>
      <c r="G46" s="34"/>
      <c r="H46" s="34"/>
      <c r="I46" s="34">
        <v>7438</v>
      </c>
      <c r="J46" s="34"/>
      <c r="K46" s="34"/>
      <c r="L46" s="19">
        <f t="shared" si="0"/>
        <v>1.0520509193776522</v>
      </c>
    </row>
    <row r="47" spans="1:12" ht="38.25">
      <c r="A47" s="28"/>
      <c r="B47" s="15">
        <v>6060</v>
      </c>
      <c r="C47" s="16" t="s">
        <v>40</v>
      </c>
      <c r="D47" s="29">
        <v>8000</v>
      </c>
      <c r="E47" s="29">
        <v>8000</v>
      </c>
      <c r="F47" s="34">
        <f t="shared" si="2"/>
        <v>8000</v>
      </c>
      <c r="G47" s="34"/>
      <c r="H47" s="34"/>
      <c r="I47" s="34">
        <v>8000</v>
      </c>
      <c r="J47" s="34"/>
      <c r="K47" s="34"/>
      <c r="L47" s="19">
        <f t="shared" si="0"/>
        <v>1</v>
      </c>
    </row>
    <row r="48" spans="1:12" ht="25.5">
      <c r="A48" s="28"/>
      <c r="B48" s="22" t="s">
        <v>129</v>
      </c>
      <c r="C48" s="16" t="s">
        <v>30</v>
      </c>
      <c r="D48" s="34">
        <v>100220</v>
      </c>
      <c r="E48" s="34">
        <v>100220</v>
      </c>
      <c r="F48" s="34">
        <f>I48+G48</f>
        <v>65100</v>
      </c>
      <c r="G48" s="34">
        <v>58100</v>
      </c>
      <c r="H48" s="34"/>
      <c r="I48" s="34">
        <v>7000</v>
      </c>
      <c r="J48" s="34"/>
      <c r="K48" s="34"/>
      <c r="L48" s="19">
        <f t="shared" si="0"/>
        <v>0.6495709439233686</v>
      </c>
    </row>
    <row r="49" spans="1:12" ht="30">
      <c r="A49" s="24">
        <v>750</v>
      </c>
      <c r="B49" s="24"/>
      <c r="C49" s="26" t="s">
        <v>41</v>
      </c>
      <c r="D49" s="31">
        <f>SUM(D50,D55,D62,D64)</f>
        <v>5716674</v>
      </c>
      <c r="E49" s="31">
        <f>SUM(E50,E55,E62,E64)</f>
        <v>5716674</v>
      </c>
      <c r="F49" s="31">
        <f>SUM(F50,F55,F62,F64,)</f>
        <v>5543323</v>
      </c>
      <c r="G49" s="31">
        <f>SUM(G50,G55,G62,G64)</f>
        <v>5007074</v>
      </c>
      <c r="H49" s="34"/>
      <c r="I49" s="31">
        <f>SUM(I50,I55,I62,I64)</f>
        <v>536249</v>
      </c>
      <c r="J49" s="34"/>
      <c r="K49" s="34"/>
      <c r="L49" s="13">
        <f t="shared" si="0"/>
        <v>0.9696762488118091</v>
      </c>
    </row>
    <row r="50" spans="1:12" ht="12.75">
      <c r="A50" s="28">
        <v>75011</v>
      </c>
      <c r="B50" s="28"/>
      <c r="C50" s="30" t="s">
        <v>42</v>
      </c>
      <c r="D50" s="29">
        <f>SUM(D51:D54)</f>
        <v>486789</v>
      </c>
      <c r="E50" s="29">
        <f>SUM(E51:E54)</f>
        <v>486789</v>
      </c>
      <c r="F50" s="29">
        <f>SUM(F51:F54)</f>
        <v>488249</v>
      </c>
      <c r="G50" s="29"/>
      <c r="H50" s="29"/>
      <c r="I50" s="29">
        <f>SUM(I51:I54)</f>
        <v>488249</v>
      </c>
      <c r="J50" s="29"/>
      <c r="K50" s="29"/>
      <c r="L50" s="19">
        <f t="shared" si="0"/>
        <v>1.0029992460799237</v>
      </c>
    </row>
    <row r="51" spans="1:12" ht="25.5">
      <c r="A51" s="28"/>
      <c r="B51" s="28">
        <v>4010</v>
      </c>
      <c r="C51" s="30" t="s">
        <v>22</v>
      </c>
      <c r="D51" s="29">
        <v>376307</v>
      </c>
      <c r="E51" s="29">
        <v>376307</v>
      </c>
      <c r="F51" s="29">
        <f>I51</f>
        <v>377435</v>
      </c>
      <c r="G51" s="29"/>
      <c r="H51" s="29"/>
      <c r="I51" s="29">
        <v>377435</v>
      </c>
      <c r="J51" s="29"/>
      <c r="K51" s="29"/>
      <c r="L51" s="19">
        <f t="shared" si="0"/>
        <v>1.002997552530248</v>
      </c>
    </row>
    <row r="52" spans="1:12" ht="25.5">
      <c r="A52" s="28"/>
      <c r="B52" s="28">
        <v>4040</v>
      </c>
      <c r="C52" s="16" t="s">
        <v>39</v>
      </c>
      <c r="D52" s="29">
        <v>30691</v>
      </c>
      <c r="E52" s="29">
        <v>30691</v>
      </c>
      <c r="F52" s="29">
        <f>I52</f>
        <v>30783</v>
      </c>
      <c r="G52" s="29"/>
      <c r="H52" s="29"/>
      <c r="I52" s="29">
        <v>30783</v>
      </c>
      <c r="J52" s="29"/>
      <c r="K52" s="29"/>
      <c r="L52" s="19">
        <f t="shared" si="0"/>
        <v>1.0029976214525431</v>
      </c>
    </row>
    <row r="53" spans="1:12" ht="25.5">
      <c r="A53" s="28"/>
      <c r="B53" s="23">
        <v>4110</v>
      </c>
      <c r="C53" s="16" t="s">
        <v>23</v>
      </c>
      <c r="D53" s="29">
        <v>69856</v>
      </c>
      <c r="E53" s="29">
        <v>69856</v>
      </c>
      <c r="F53" s="29">
        <f>I53</f>
        <v>70066</v>
      </c>
      <c r="G53" s="29"/>
      <c r="H53" s="29"/>
      <c r="I53" s="29">
        <v>70066</v>
      </c>
      <c r="J53" s="29"/>
      <c r="K53" s="29"/>
      <c r="L53" s="19">
        <f t="shared" si="0"/>
        <v>1.003006184150252</v>
      </c>
    </row>
    <row r="54" spans="1:12" ht="25.5">
      <c r="A54" s="28"/>
      <c r="B54" s="23">
        <v>4120</v>
      </c>
      <c r="C54" s="16" t="s">
        <v>24</v>
      </c>
      <c r="D54" s="29">
        <v>9935</v>
      </c>
      <c r="E54" s="29">
        <v>9935</v>
      </c>
      <c r="F54" s="29">
        <f>I54</f>
        <v>9965</v>
      </c>
      <c r="G54" s="29"/>
      <c r="H54" s="29"/>
      <c r="I54" s="29">
        <v>9965</v>
      </c>
      <c r="J54" s="29"/>
      <c r="K54" s="29"/>
      <c r="L54" s="19">
        <f t="shared" si="0"/>
        <v>1.0030196275792653</v>
      </c>
    </row>
    <row r="55" spans="1:12" ht="12.75">
      <c r="A55" s="28">
        <v>75020</v>
      </c>
      <c r="B55" s="28"/>
      <c r="C55" s="30" t="s">
        <v>43</v>
      </c>
      <c r="D55" s="29">
        <f>SUM(D56:D61)</f>
        <v>2360384</v>
      </c>
      <c r="E55" s="29">
        <f>SUM(E56:E61)</f>
        <v>2360384</v>
      </c>
      <c r="F55" s="29">
        <f aca="true" t="shared" si="3" ref="F55:F63">G55</f>
        <v>2576138</v>
      </c>
      <c r="G55" s="29">
        <f>SUM(G56:G61)</f>
        <v>2576138</v>
      </c>
      <c r="H55" s="29"/>
      <c r="I55" s="29"/>
      <c r="J55" s="29"/>
      <c r="K55" s="29"/>
      <c r="L55" s="19">
        <f t="shared" si="0"/>
        <v>1.0914063135489818</v>
      </c>
    </row>
    <row r="56" spans="1:12" ht="25.5">
      <c r="A56" s="28"/>
      <c r="B56" s="28">
        <v>4010</v>
      </c>
      <c r="C56" s="30" t="s">
        <v>22</v>
      </c>
      <c r="D56" s="29">
        <v>1757540</v>
      </c>
      <c r="E56" s="29">
        <v>1757540</v>
      </c>
      <c r="F56" s="29">
        <f t="shared" si="3"/>
        <v>1948000</v>
      </c>
      <c r="G56" s="29">
        <v>1948000</v>
      </c>
      <c r="H56" s="29"/>
      <c r="I56" s="29"/>
      <c r="J56" s="29"/>
      <c r="K56" s="29"/>
      <c r="L56" s="19">
        <f t="shared" si="0"/>
        <v>1.1083673771293967</v>
      </c>
    </row>
    <row r="57" spans="1:12" ht="25.5">
      <c r="A57" s="28"/>
      <c r="B57" s="28">
        <v>4040</v>
      </c>
      <c r="C57" s="30" t="s">
        <v>39</v>
      </c>
      <c r="D57" s="29">
        <v>130000</v>
      </c>
      <c r="E57" s="29">
        <v>130000</v>
      </c>
      <c r="F57" s="29">
        <f t="shared" si="3"/>
        <v>147200</v>
      </c>
      <c r="G57" s="29">
        <v>147200</v>
      </c>
      <c r="H57" s="29"/>
      <c r="I57" s="29"/>
      <c r="J57" s="29"/>
      <c r="K57" s="29"/>
      <c r="L57" s="19">
        <f t="shared" si="0"/>
        <v>1.1323076923076922</v>
      </c>
    </row>
    <row r="58" spans="1:12" ht="25.5">
      <c r="A58" s="28"/>
      <c r="B58" s="28">
        <v>4110</v>
      </c>
      <c r="C58" s="30" t="s">
        <v>23</v>
      </c>
      <c r="D58" s="29">
        <v>325000</v>
      </c>
      <c r="E58" s="29">
        <v>325000</v>
      </c>
      <c r="F58" s="29">
        <f t="shared" si="3"/>
        <v>360100</v>
      </c>
      <c r="G58" s="29">
        <v>360100</v>
      </c>
      <c r="H58" s="29"/>
      <c r="I58" s="29"/>
      <c r="J58" s="29"/>
      <c r="K58" s="29"/>
      <c r="L58" s="19">
        <f t="shared" si="0"/>
        <v>1.108</v>
      </c>
    </row>
    <row r="59" spans="1:12" ht="25.5">
      <c r="A59" s="28"/>
      <c r="B59" s="28">
        <v>4120</v>
      </c>
      <c r="C59" s="30" t="s">
        <v>24</v>
      </c>
      <c r="D59" s="29">
        <v>46244</v>
      </c>
      <c r="E59" s="29">
        <v>46244</v>
      </c>
      <c r="F59" s="29">
        <f t="shared" si="3"/>
        <v>51238</v>
      </c>
      <c r="G59" s="29">
        <v>51238</v>
      </c>
      <c r="H59" s="29"/>
      <c r="I59" s="29"/>
      <c r="J59" s="29"/>
      <c r="K59" s="29"/>
      <c r="L59" s="19">
        <f t="shared" si="0"/>
        <v>1.1079923882017126</v>
      </c>
    </row>
    <row r="60" spans="1:12" ht="25.5">
      <c r="A60" s="28"/>
      <c r="B60" s="28">
        <v>4170</v>
      </c>
      <c r="C60" s="30" t="s">
        <v>33</v>
      </c>
      <c r="D60" s="29">
        <v>34200</v>
      </c>
      <c r="E60" s="29">
        <v>34200</v>
      </c>
      <c r="F60" s="29">
        <f>G60</f>
        <v>34200</v>
      </c>
      <c r="G60" s="29">
        <v>34200</v>
      </c>
      <c r="H60" s="29"/>
      <c r="I60" s="29"/>
      <c r="J60" s="29"/>
      <c r="K60" s="29"/>
      <c r="L60" s="19"/>
    </row>
    <row r="61" spans="1:12" ht="25.5">
      <c r="A61" s="28"/>
      <c r="B61" s="37" t="s">
        <v>44</v>
      </c>
      <c r="C61" s="30" t="s">
        <v>30</v>
      </c>
      <c r="D61" s="29">
        <v>67400</v>
      </c>
      <c r="E61" s="29">
        <v>67400</v>
      </c>
      <c r="F61" s="29">
        <f t="shared" si="3"/>
        <v>35400</v>
      </c>
      <c r="G61" s="29">
        <v>35400</v>
      </c>
      <c r="H61" s="29"/>
      <c r="I61" s="29"/>
      <c r="J61" s="29"/>
      <c r="K61" s="29"/>
      <c r="L61" s="19">
        <f t="shared" si="0"/>
        <v>0.5252225519287834</v>
      </c>
    </row>
    <row r="62" spans="1:12" ht="38.25">
      <c r="A62" s="28">
        <v>75023</v>
      </c>
      <c r="B62" s="28"/>
      <c r="C62" s="30" t="s">
        <v>45</v>
      </c>
      <c r="D62" s="29">
        <f>SUM(D63)</f>
        <v>2821120</v>
      </c>
      <c r="E62" s="29">
        <f>SUM(E63)</f>
        <v>2821120</v>
      </c>
      <c r="F62" s="29">
        <f t="shared" si="3"/>
        <v>2430936</v>
      </c>
      <c r="G62" s="29">
        <f>SUM(G63)</f>
        <v>2430936</v>
      </c>
      <c r="H62" s="34"/>
      <c r="I62" s="34"/>
      <c r="J62" s="34"/>
      <c r="K62" s="34"/>
      <c r="L62" s="19">
        <f t="shared" si="0"/>
        <v>0.8616918103448276</v>
      </c>
    </row>
    <row r="63" spans="1:12" ht="25.5">
      <c r="A63" s="28"/>
      <c r="B63" s="33" t="s">
        <v>46</v>
      </c>
      <c r="C63" s="30" t="s">
        <v>30</v>
      </c>
      <c r="D63" s="34">
        <v>2821120</v>
      </c>
      <c r="E63" s="34">
        <v>2821120</v>
      </c>
      <c r="F63" s="34">
        <f t="shared" si="3"/>
        <v>2430936</v>
      </c>
      <c r="G63" s="34">
        <v>2430936</v>
      </c>
      <c r="H63" s="34"/>
      <c r="I63" s="34"/>
      <c r="J63" s="34"/>
      <c r="K63" s="34"/>
      <c r="L63" s="19">
        <f t="shared" si="0"/>
        <v>0.8616918103448276</v>
      </c>
    </row>
    <row r="64" spans="1:12" ht="12.75">
      <c r="A64" s="28">
        <v>75045</v>
      </c>
      <c r="B64" s="33"/>
      <c r="C64" s="30" t="s">
        <v>47</v>
      </c>
      <c r="D64" s="29">
        <f>SUM(D65:D68)</f>
        <v>48381</v>
      </c>
      <c r="E64" s="29">
        <f>SUM(E65:E68)</f>
        <v>48381</v>
      </c>
      <c r="F64" s="29">
        <f>SUM(F65:F68)</f>
        <v>48000</v>
      </c>
      <c r="G64" s="31"/>
      <c r="H64" s="31"/>
      <c r="I64" s="29">
        <f>SUM(I65:I68)</f>
        <v>48000</v>
      </c>
      <c r="J64" s="31"/>
      <c r="K64" s="31"/>
      <c r="L64" s="19">
        <f t="shared" si="0"/>
        <v>0.9921250077509767</v>
      </c>
    </row>
    <row r="65" spans="1:12" ht="25.5">
      <c r="A65" s="36"/>
      <c r="B65" s="28">
        <v>4110</v>
      </c>
      <c r="C65" s="30" t="s">
        <v>23</v>
      </c>
      <c r="D65" s="29">
        <v>2165</v>
      </c>
      <c r="E65" s="29">
        <v>2165</v>
      </c>
      <c r="F65" s="29">
        <f>I65</f>
        <v>2300</v>
      </c>
      <c r="G65" s="31"/>
      <c r="H65" s="31"/>
      <c r="I65" s="29">
        <v>2300</v>
      </c>
      <c r="J65" s="31"/>
      <c r="K65" s="31"/>
      <c r="L65" s="19">
        <f t="shared" si="0"/>
        <v>1.0623556581986142</v>
      </c>
    </row>
    <row r="66" spans="1:12" ht="25.5">
      <c r="A66" s="36"/>
      <c r="B66" s="28">
        <v>4120</v>
      </c>
      <c r="C66" s="30" t="s">
        <v>24</v>
      </c>
      <c r="D66" s="29">
        <v>141</v>
      </c>
      <c r="E66" s="29">
        <v>141</v>
      </c>
      <c r="F66" s="29">
        <f>I66</f>
        <v>200</v>
      </c>
      <c r="G66" s="31"/>
      <c r="H66" s="31"/>
      <c r="I66" s="29">
        <v>200</v>
      </c>
      <c r="J66" s="31"/>
      <c r="K66" s="31"/>
      <c r="L66" s="19">
        <f t="shared" si="0"/>
        <v>1.4184397163120568</v>
      </c>
    </row>
    <row r="67" spans="1:12" ht="25.5">
      <c r="A67" s="36"/>
      <c r="B67" s="28">
        <v>4170</v>
      </c>
      <c r="C67" s="30" t="s">
        <v>33</v>
      </c>
      <c r="D67" s="29">
        <v>39416</v>
      </c>
      <c r="E67" s="29">
        <v>39416</v>
      </c>
      <c r="F67" s="29">
        <f>I67</f>
        <v>40000</v>
      </c>
      <c r="G67" s="31"/>
      <c r="H67" s="31"/>
      <c r="I67" s="29">
        <v>40000</v>
      </c>
      <c r="J67" s="31"/>
      <c r="K67" s="31"/>
      <c r="L67" s="19">
        <f t="shared" si="0"/>
        <v>1.0148163182463974</v>
      </c>
    </row>
    <row r="68" spans="1:12" ht="25.5">
      <c r="A68" s="36"/>
      <c r="B68" s="33" t="s">
        <v>48</v>
      </c>
      <c r="C68" s="38" t="s">
        <v>30</v>
      </c>
      <c r="D68" s="29">
        <v>6659</v>
      </c>
      <c r="E68" s="29">
        <v>6659</v>
      </c>
      <c r="F68" s="29">
        <f>I68</f>
        <v>5500</v>
      </c>
      <c r="G68" s="31"/>
      <c r="H68" s="31"/>
      <c r="I68" s="29">
        <v>5500</v>
      </c>
      <c r="J68" s="31"/>
      <c r="K68" s="31"/>
      <c r="L68" s="19">
        <f t="shared" si="0"/>
        <v>0.8259498423186664</v>
      </c>
    </row>
    <row r="69" spans="1:12" ht="75">
      <c r="A69" s="24">
        <v>754</v>
      </c>
      <c r="B69" s="39"/>
      <c r="C69" s="26" t="s">
        <v>138</v>
      </c>
      <c r="D69" s="27">
        <f>SUM(D70)</f>
        <v>11595699</v>
      </c>
      <c r="E69" s="27">
        <f>SUM(E70)</f>
        <v>11595699</v>
      </c>
      <c r="F69" s="27">
        <f>SUM(F70)</f>
        <v>11537225</v>
      </c>
      <c r="G69" s="27">
        <f>SUM(G70)</f>
        <v>0</v>
      </c>
      <c r="H69" s="27"/>
      <c r="I69" s="27">
        <f>SUM(I70)</f>
        <v>11537225</v>
      </c>
      <c r="J69" s="27"/>
      <c r="K69" s="27"/>
      <c r="L69" s="13">
        <f t="shared" si="0"/>
        <v>0.994957268207807</v>
      </c>
    </row>
    <row r="70" spans="1:12" ht="38.25">
      <c r="A70" s="28">
        <v>75411</v>
      </c>
      <c r="B70" s="33"/>
      <c r="C70" s="30" t="s">
        <v>49</v>
      </c>
      <c r="D70" s="29">
        <f>SUM(D71:D84)</f>
        <v>11595699</v>
      </c>
      <c r="E70" s="29">
        <f>SUM(E71:E84)</f>
        <v>11595699</v>
      </c>
      <c r="F70" s="29">
        <f>SUM(F71:F84)</f>
        <v>11537225</v>
      </c>
      <c r="G70" s="29">
        <f>SUM(G82)</f>
        <v>0</v>
      </c>
      <c r="H70" s="31"/>
      <c r="I70" s="29">
        <f>SUM(I71:I84)</f>
        <v>11537225</v>
      </c>
      <c r="J70" s="31"/>
      <c r="K70" s="31"/>
      <c r="L70" s="19">
        <f t="shared" si="0"/>
        <v>0.994957268207807</v>
      </c>
    </row>
    <row r="71" spans="1:12" ht="25.5">
      <c r="A71" s="36"/>
      <c r="B71" s="28">
        <v>4010</v>
      </c>
      <c r="C71" s="30" t="s">
        <v>22</v>
      </c>
      <c r="D71" s="29">
        <v>18350</v>
      </c>
      <c r="E71" s="29">
        <v>18350</v>
      </c>
      <c r="F71" s="29">
        <f aca="true" t="shared" si="4" ref="F71:F79">I71</f>
        <v>18350</v>
      </c>
      <c r="G71" s="31"/>
      <c r="H71" s="31"/>
      <c r="I71" s="29">
        <v>18350</v>
      </c>
      <c r="J71" s="31"/>
      <c r="K71" s="31"/>
      <c r="L71" s="19">
        <f t="shared" si="0"/>
        <v>1</v>
      </c>
    </row>
    <row r="72" spans="1:12" ht="38.25">
      <c r="A72" s="36"/>
      <c r="B72" s="28">
        <v>4020</v>
      </c>
      <c r="C72" s="16" t="s">
        <v>137</v>
      </c>
      <c r="D72" s="29">
        <v>42928</v>
      </c>
      <c r="E72" s="29">
        <v>42928</v>
      </c>
      <c r="F72" s="29">
        <f t="shared" si="4"/>
        <v>42928</v>
      </c>
      <c r="G72" s="31"/>
      <c r="H72" s="31"/>
      <c r="I72" s="29">
        <v>42928</v>
      </c>
      <c r="J72" s="31"/>
      <c r="K72" s="31"/>
      <c r="L72" s="19">
        <f t="shared" si="0"/>
        <v>1</v>
      </c>
    </row>
    <row r="73" spans="1:12" ht="25.5">
      <c r="A73" s="36"/>
      <c r="B73" s="28">
        <v>4040</v>
      </c>
      <c r="C73" s="16" t="s">
        <v>39</v>
      </c>
      <c r="D73" s="29">
        <v>4631</v>
      </c>
      <c r="E73" s="29">
        <v>4631</v>
      </c>
      <c r="F73" s="29">
        <f t="shared" si="4"/>
        <v>4631</v>
      </c>
      <c r="G73" s="31"/>
      <c r="H73" s="31"/>
      <c r="I73" s="29">
        <v>4631</v>
      </c>
      <c r="J73" s="31"/>
      <c r="K73" s="31"/>
      <c r="L73" s="19">
        <f aca="true" t="shared" si="5" ref="L73:L139">F73/E73</f>
        <v>1</v>
      </c>
    </row>
    <row r="74" spans="1:12" ht="51">
      <c r="A74" s="36"/>
      <c r="B74" s="28">
        <v>4050</v>
      </c>
      <c r="C74" s="16" t="s">
        <v>50</v>
      </c>
      <c r="D74" s="29">
        <v>7223951</v>
      </c>
      <c r="E74" s="29">
        <v>7223951</v>
      </c>
      <c r="F74" s="29">
        <f t="shared" si="4"/>
        <v>7394182</v>
      </c>
      <c r="G74" s="31"/>
      <c r="H74" s="31"/>
      <c r="I74" s="29">
        <v>7394182</v>
      </c>
      <c r="J74" s="31"/>
      <c r="K74" s="31"/>
      <c r="L74" s="19">
        <f t="shared" si="5"/>
        <v>1.0235648054644888</v>
      </c>
    </row>
    <row r="75" spans="1:12" ht="51">
      <c r="A75" s="36"/>
      <c r="B75" s="28">
        <v>4060</v>
      </c>
      <c r="C75" s="16" t="s">
        <v>51</v>
      </c>
      <c r="D75" s="29">
        <v>143453</v>
      </c>
      <c r="E75" s="29">
        <v>143453</v>
      </c>
      <c r="F75" s="29">
        <f t="shared" si="4"/>
        <v>50000</v>
      </c>
      <c r="G75" s="31"/>
      <c r="H75" s="31"/>
      <c r="I75" s="29">
        <v>50000</v>
      </c>
      <c r="J75" s="31"/>
      <c r="K75" s="31"/>
      <c r="L75" s="19">
        <f t="shared" si="5"/>
        <v>0.3485462137424801</v>
      </c>
    </row>
    <row r="76" spans="1:12" ht="51">
      <c r="A76" s="36"/>
      <c r="B76" s="28">
        <v>4070</v>
      </c>
      <c r="C76" s="16" t="s">
        <v>52</v>
      </c>
      <c r="D76" s="29">
        <v>621615</v>
      </c>
      <c r="E76" s="29">
        <v>621615</v>
      </c>
      <c r="F76" s="29">
        <f t="shared" si="4"/>
        <v>622054</v>
      </c>
      <c r="G76" s="31"/>
      <c r="H76" s="31"/>
      <c r="I76" s="29">
        <v>622054</v>
      </c>
      <c r="J76" s="31"/>
      <c r="K76" s="31"/>
      <c r="L76" s="19">
        <f t="shared" si="5"/>
        <v>1.000706224914135</v>
      </c>
    </row>
    <row r="77" spans="1:12" ht="76.5">
      <c r="A77" s="36"/>
      <c r="B77" s="28">
        <v>4080</v>
      </c>
      <c r="C77" s="16" t="s">
        <v>53</v>
      </c>
      <c r="D77" s="29">
        <v>129671</v>
      </c>
      <c r="E77" s="29">
        <v>129671</v>
      </c>
      <c r="F77" s="29">
        <f t="shared" si="4"/>
        <v>50000</v>
      </c>
      <c r="G77" s="31"/>
      <c r="H77" s="31"/>
      <c r="I77" s="29">
        <v>50000</v>
      </c>
      <c r="J77" s="31"/>
      <c r="K77" s="31"/>
      <c r="L77" s="19">
        <f t="shared" si="5"/>
        <v>0.38559122702840265</v>
      </c>
    </row>
    <row r="78" spans="1:12" ht="25.5">
      <c r="A78" s="36"/>
      <c r="B78" s="23">
        <v>4110</v>
      </c>
      <c r="C78" s="16" t="s">
        <v>23</v>
      </c>
      <c r="D78" s="29">
        <v>25536</v>
      </c>
      <c r="E78" s="29">
        <v>25536</v>
      </c>
      <c r="F78" s="29">
        <f t="shared" si="4"/>
        <v>11356</v>
      </c>
      <c r="G78" s="31"/>
      <c r="H78" s="31"/>
      <c r="I78" s="29">
        <v>11356</v>
      </c>
      <c r="J78" s="31"/>
      <c r="K78" s="31"/>
      <c r="L78" s="19">
        <f t="shared" si="5"/>
        <v>0.44470551378446116</v>
      </c>
    </row>
    <row r="79" spans="1:12" ht="25.5">
      <c r="A79" s="36"/>
      <c r="B79" s="23">
        <v>4120</v>
      </c>
      <c r="C79" s="16" t="s">
        <v>24</v>
      </c>
      <c r="D79" s="29">
        <v>1615</v>
      </c>
      <c r="E79" s="29">
        <v>1615</v>
      </c>
      <c r="F79" s="29">
        <f t="shared" si="4"/>
        <v>1615</v>
      </c>
      <c r="G79" s="31"/>
      <c r="H79" s="31"/>
      <c r="I79" s="29">
        <v>1615</v>
      </c>
      <c r="J79" s="31"/>
      <c r="K79" s="31"/>
      <c r="L79" s="19">
        <f t="shared" si="5"/>
        <v>1</v>
      </c>
    </row>
    <row r="80" spans="1:12" ht="25.5">
      <c r="A80" s="36"/>
      <c r="B80" s="23">
        <v>4170</v>
      </c>
      <c r="C80" s="16" t="s">
        <v>33</v>
      </c>
      <c r="D80" s="29">
        <v>10000</v>
      </c>
      <c r="E80" s="29">
        <v>10000</v>
      </c>
      <c r="F80" s="29">
        <f>I80</f>
        <v>10000</v>
      </c>
      <c r="G80" s="31"/>
      <c r="H80" s="31"/>
      <c r="I80" s="29">
        <v>10000</v>
      </c>
      <c r="J80" s="31"/>
      <c r="K80" s="31"/>
      <c r="L80" s="19">
        <f t="shared" si="5"/>
        <v>1</v>
      </c>
    </row>
    <row r="81" spans="1:12" ht="51">
      <c r="A81" s="36"/>
      <c r="B81" s="23">
        <v>4180</v>
      </c>
      <c r="C81" s="16" t="s">
        <v>54</v>
      </c>
      <c r="D81" s="29">
        <v>500000</v>
      </c>
      <c r="E81" s="29">
        <v>500000</v>
      </c>
      <c r="F81" s="29">
        <f>I81</f>
        <v>531000</v>
      </c>
      <c r="G81" s="31"/>
      <c r="H81" s="31"/>
      <c r="I81" s="29">
        <v>531000</v>
      </c>
      <c r="J81" s="31"/>
      <c r="K81" s="31"/>
      <c r="L81" s="19">
        <f t="shared" si="5"/>
        <v>1.062</v>
      </c>
    </row>
    <row r="82" spans="1:12" ht="25.5">
      <c r="A82" s="36"/>
      <c r="B82" s="23">
        <v>6050</v>
      </c>
      <c r="C82" s="16" t="s">
        <v>64</v>
      </c>
      <c r="D82" s="29">
        <v>380000</v>
      </c>
      <c r="E82" s="29">
        <v>380000</v>
      </c>
      <c r="F82" s="29">
        <f>I82+G82</f>
        <v>1000000</v>
      </c>
      <c r="G82" s="29"/>
      <c r="H82" s="31"/>
      <c r="I82" s="29">
        <v>1000000</v>
      </c>
      <c r="J82" s="31"/>
      <c r="K82" s="31"/>
      <c r="L82" s="19">
        <f t="shared" si="5"/>
        <v>2.6315789473684212</v>
      </c>
    </row>
    <row r="83" spans="1:12" ht="38.25">
      <c r="A83" s="36"/>
      <c r="B83" s="23">
        <v>6060</v>
      </c>
      <c r="C83" s="16" t="s">
        <v>139</v>
      </c>
      <c r="D83" s="29">
        <v>420000</v>
      </c>
      <c r="E83" s="29">
        <v>420000</v>
      </c>
      <c r="F83" s="29"/>
      <c r="G83" s="31"/>
      <c r="H83" s="31"/>
      <c r="I83" s="29"/>
      <c r="J83" s="31"/>
      <c r="K83" s="31"/>
      <c r="L83" s="19"/>
    </row>
    <row r="84" spans="1:12" ht="25.5">
      <c r="A84" s="36"/>
      <c r="B84" s="33" t="s">
        <v>55</v>
      </c>
      <c r="C84" s="30" t="s">
        <v>30</v>
      </c>
      <c r="D84" s="29">
        <v>2073949</v>
      </c>
      <c r="E84" s="29">
        <v>2073949</v>
      </c>
      <c r="F84" s="29">
        <f>I84</f>
        <v>1801109</v>
      </c>
      <c r="G84" s="29"/>
      <c r="H84" s="31"/>
      <c r="I84" s="29">
        <v>1801109</v>
      </c>
      <c r="J84" s="31"/>
      <c r="K84" s="31"/>
      <c r="L84" s="19">
        <f t="shared" si="5"/>
        <v>0.8684442095731381</v>
      </c>
    </row>
    <row r="85" spans="1:12" ht="30">
      <c r="A85" s="24">
        <v>801</v>
      </c>
      <c r="B85" s="24"/>
      <c r="C85" s="26" t="s">
        <v>56</v>
      </c>
      <c r="D85" s="31">
        <f>SUM(D86,D95,D97,D104,D106,D115,D123,D133,D141,D148,D157,D163,D171)</f>
        <v>94067164</v>
      </c>
      <c r="E85" s="31">
        <f>SUM(E86,E95,E97,E104,E106,E115,E123,E133,E141,E148,E157,E163,E171)</f>
        <v>94067164</v>
      </c>
      <c r="F85" s="31">
        <f>SUM(F86,F95,F97,F104,F106,F115,F123,F133,F141,F148,F157,F163,F171)</f>
        <v>95189799</v>
      </c>
      <c r="G85" s="31">
        <f>SUM(G86,G95,G97,G104,G106,G115,G123,G133,G141,G148,G157,G163,G171)</f>
        <v>94513220</v>
      </c>
      <c r="H85" s="31"/>
      <c r="I85" s="34"/>
      <c r="J85" s="34"/>
      <c r="K85" s="61">
        <f>SUM(K106,K163)</f>
        <v>676579</v>
      </c>
      <c r="L85" s="13">
        <f t="shared" si="5"/>
        <v>1.011934398277384</v>
      </c>
    </row>
    <row r="86" spans="1:12" ht="25.5">
      <c r="A86" s="28">
        <v>80102</v>
      </c>
      <c r="B86" s="28"/>
      <c r="C86" s="30" t="s">
        <v>57</v>
      </c>
      <c r="D86" s="29">
        <f>SUM(D87:D94)</f>
        <v>5254420</v>
      </c>
      <c r="E86" s="29">
        <f>SUM(E87:E94)</f>
        <v>5254420</v>
      </c>
      <c r="F86" s="29">
        <f aca="true" t="shared" si="6" ref="F86:F91">G86</f>
        <v>4770900</v>
      </c>
      <c r="G86" s="29">
        <f>SUM(G87:G94)</f>
        <v>4770900</v>
      </c>
      <c r="H86" s="34"/>
      <c r="I86" s="34"/>
      <c r="J86" s="34"/>
      <c r="K86" s="34"/>
      <c r="L86" s="19">
        <f t="shared" si="5"/>
        <v>0.9079784257824841</v>
      </c>
    </row>
    <row r="87" spans="1:12" ht="51">
      <c r="A87" s="28"/>
      <c r="B87" s="28">
        <v>2540</v>
      </c>
      <c r="C87" s="30" t="s">
        <v>58</v>
      </c>
      <c r="D87" s="29">
        <v>590400</v>
      </c>
      <c r="E87" s="29">
        <v>590400</v>
      </c>
      <c r="F87" s="29">
        <f t="shared" si="6"/>
        <v>595100</v>
      </c>
      <c r="G87" s="29">
        <v>595100</v>
      </c>
      <c r="H87" s="34"/>
      <c r="I87" s="34"/>
      <c r="J87" s="34"/>
      <c r="K87" s="34"/>
      <c r="L87" s="19">
        <f t="shared" si="5"/>
        <v>1.007960704607046</v>
      </c>
    </row>
    <row r="88" spans="1:12" ht="25.5">
      <c r="A88" s="28"/>
      <c r="B88" s="28">
        <v>4010</v>
      </c>
      <c r="C88" s="30" t="s">
        <v>22</v>
      </c>
      <c r="D88" s="29">
        <v>3184000</v>
      </c>
      <c r="E88" s="29">
        <v>3184000</v>
      </c>
      <c r="F88" s="29">
        <f t="shared" si="6"/>
        <v>2787500</v>
      </c>
      <c r="G88" s="29">
        <v>2787500</v>
      </c>
      <c r="H88" s="31"/>
      <c r="I88" s="31"/>
      <c r="J88" s="31"/>
      <c r="K88" s="31"/>
      <c r="L88" s="19">
        <f t="shared" si="5"/>
        <v>0.8754711055276382</v>
      </c>
    </row>
    <row r="89" spans="1:12" ht="25.5">
      <c r="A89" s="28"/>
      <c r="B89" s="28">
        <v>4040</v>
      </c>
      <c r="C89" s="30" t="s">
        <v>39</v>
      </c>
      <c r="D89" s="34">
        <v>253583</v>
      </c>
      <c r="E89" s="34">
        <v>253583</v>
      </c>
      <c r="F89" s="34">
        <f t="shared" si="6"/>
        <v>250200</v>
      </c>
      <c r="G89" s="34">
        <v>250200</v>
      </c>
      <c r="H89" s="34"/>
      <c r="I89" s="34"/>
      <c r="J89" s="34"/>
      <c r="K89" s="34"/>
      <c r="L89" s="19">
        <f t="shared" si="5"/>
        <v>0.9866592003407169</v>
      </c>
    </row>
    <row r="90" spans="1:12" ht="25.5">
      <c r="A90" s="28"/>
      <c r="B90" s="28">
        <v>4110</v>
      </c>
      <c r="C90" s="30" t="s">
        <v>23</v>
      </c>
      <c r="D90" s="34">
        <v>574200</v>
      </c>
      <c r="E90" s="34">
        <v>574200</v>
      </c>
      <c r="F90" s="34">
        <f t="shared" si="6"/>
        <v>524400</v>
      </c>
      <c r="G90" s="34">
        <v>524400</v>
      </c>
      <c r="H90" s="34"/>
      <c r="I90" s="34"/>
      <c r="J90" s="34"/>
      <c r="K90" s="34"/>
      <c r="L90" s="19">
        <f t="shared" si="5"/>
        <v>0.9132706374085684</v>
      </c>
    </row>
    <row r="91" spans="1:12" ht="25.5">
      <c r="A91" s="28"/>
      <c r="B91" s="28">
        <v>4120</v>
      </c>
      <c r="C91" s="30" t="s">
        <v>24</v>
      </c>
      <c r="D91" s="34">
        <v>79600</v>
      </c>
      <c r="E91" s="34">
        <v>79600</v>
      </c>
      <c r="F91" s="34">
        <f t="shared" si="6"/>
        <v>72400</v>
      </c>
      <c r="G91" s="34">
        <v>72400</v>
      </c>
      <c r="H91" s="34"/>
      <c r="I91" s="34"/>
      <c r="J91" s="34"/>
      <c r="K91" s="34"/>
      <c r="L91" s="19">
        <f t="shared" si="5"/>
        <v>0.9095477386934674</v>
      </c>
    </row>
    <row r="92" spans="1:12" ht="25.5">
      <c r="A92" s="28"/>
      <c r="B92" s="28">
        <v>4170</v>
      </c>
      <c r="C92" s="30" t="s">
        <v>33</v>
      </c>
      <c r="D92" s="34">
        <v>5800</v>
      </c>
      <c r="E92" s="34">
        <v>5800</v>
      </c>
      <c r="F92" s="34">
        <f>G92</f>
        <v>5500</v>
      </c>
      <c r="G92" s="34">
        <v>5500</v>
      </c>
      <c r="H92" s="34"/>
      <c r="I92" s="34"/>
      <c r="J92" s="34"/>
      <c r="K92" s="34"/>
      <c r="L92" s="19">
        <f t="shared" si="5"/>
        <v>0.9482758620689655</v>
      </c>
    </row>
    <row r="93" spans="1:12" ht="25.5">
      <c r="A93" s="28"/>
      <c r="B93" s="33" t="s">
        <v>130</v>
      </c>
      <c r="C93" s="30" t="s">
        <v>30</v>
      </c>
      <c r="D93" s="29">
        <v>431837</v>
      </c>
      <c r="E93" s="29">
        <v>431837</v>
      </c>
      <c r="F93" s="34">
        <f>G93</f>
        <v>400800</v>
      </c>
      <c r="G93" s="34">
        <v>400800</v>
      </c>
      <c r="H93" s="34"/>
      <c r="I93" s="34"/>
      <c r="J93" s="34"/>
      <c r="K93" s="34"/>
      <c r="L93" s="19">
        <f t="shared" si="5"/>
        <v>0.9281279742124923</v>
      </c>
    </row>
    <row r="94" spans="1:12" ht="38.25">
      <c r="A94" s="28"/>
      <c r="B94" s="33">
        <v>6060</v>
      </c>
      <c r="C94" s="30" t="s">
        <v>40</v>
      </c>
      <c r="D94" s="29">
        <v>135000</v>
      </c>
      <c r="E94" s="29">
        <v>135000</v>
      </c>
      <c r="F94" s="34">
        <f>G94</f>
        <v>135000</v>
      </c>
      <c r="G94" s="34">
        <v>135000</v>
      </c>
      <c r="H94" s="34"/>
      <c r="I94" s="34"/>
      <c r="J94" s="34"/>
      <c r="K94" s="34"/>
      <c r="L94" s="19">
        <f t="shared" si="5"/>
        <v>1</v>
      </c>
    </row>
    <row r="95" spans="1:12" ht="12.75">
      <c r="A95" s="28">
        <v>80105</v>
      </c>
      <c r="B95" s="33"/>
      <c r="C95" s="30" t="s">
        <v>60</v>
      </c>
      <c r="D95" s="29">
        <f>SUM(D96)</f>
        <v>207500</v>
      </c>
      <c r="E95" s="29">
        <f>SUM(E96)</f>
        <v>207500</v>
      </c>
      <c r="F95" s="34">
        <f>SUM(F96)</f>
        <v>203000</v>
      </c>
      <c r="G95" s="34">
        <f>SUM(G96)</f>
        <v>203000</v>
      </c>
      <c r="H95" s="34"/>
      <c r="I95" s="34"/>
      <c r="J95" s="34"/>
      <c r="K95" s="34"/>
      <c r="L95" s="19">
        <f t="shared" si="5"/>
        <v>0.9783132530120482</v>
      </c>
    </row>
    <row r="96" spans="1:12" ht="51">
      <c r="A96" s="28"/>
      <c r="B96" s="28">
        <v>2540</v>
      </c>
      <c r="C96" s="30" t="s">
        <v>58</v>
      </c>
      <c r="D96" s="29">
        <v>207500</v>
      </c>
      <c r="E96" s="29">
        <v>207500</v>
      </c>
      <c r="F96" s="34">
        <f aca="true" t="shared" si="7" ref="F96:F103">G96</f>
        <v>203000</v>
      </c>
      <c r="G96" s="34">
        <v>203000</v>
      </c>
      <c r="H96" s="34"/>
      <c r="I96" s="34"/>
      <c r="J96" s="34"/>
      <c r="K96" s="34"/>
      <c r="L96" s="19">
        <f t="shared" si="5"/>
        <v>0.9783132530120482</v>
      </c>
    </row>
    <row r="97" spans="1:12" ht="12.75">
      <c r="A97" s="28">
        <v>80111</v>
      </c>
      <c r="B97" s="28"/>
      <c r="C97" s="29" t="s">
        <v>61</v>
      </c>
      <c r="D97" s="29">
        <f>SUM(D98:D103)</f>
        <v>2669760</v>
      </c>
      <c r="E97" s="29">
        <f>SUM(E98:E103)</f>
        <v>2669760</v>
      </c>
      <c r="F97" s="29">
        <f t="shared" si="7"/>
        <v>2926400</v>
      </c>
      <c r="G97" s="29">
        <f>SUM(G98:G103)</f>
        <v>2926400</v>
      </c>
      <c r="H97" s="34"/>
      <c r="I97" s="34"/>
      <c r="J97" s="34"/>
      <c r="K97" s="34"/>
      <c r="L97" s="19">
        <f t="shared" si="5"/>
        <v>1.0961284909504974</v>
      </c>
    </row>
    <row r="98" spans="1:12" ht="25.5">
      <c r="A98" s="28"/>
      <c r="B98" s="28">
        <v>4010</v>
      </c>
      <c r="C98" s="30" t="s">
        <v>22</v>
      </c>
      <c r="D98" s="34">
        <v>1830000</v>
      </c>
      <c r="E98" s="29">
        <v>1830000</v>
      </c>
      <c r="F98" s="34">
        <f t="shared" si="7"/>
        <v>2090500</v>
      </c>
      <c r="G98" s="34">
        <v>2090500</v>
      </c>
      <c r="H98" s="34"/>
      <c r="I98" s="34"/>
      <c r="J98" s="34"/>
      <c r="K98" s="34"/>
      <c r="L98" s="19">
        <f t="shared" si="5"/>
        <v>1.1423497267759564</v>
      </c>
    </row>
    <row r="99" spans="1:12" ht="25.5">
      <c r="A99" s="28"/>
      <c r="B99" s="28">
        <v>4040</v>
      </c>
      <c r="C99" s="30" t="s">
        <v>39</v>
      </c>
      <c r="D99" s="34">
        <v>139710</v>
      </c>
      <c r="E99" s="29">
        <v>139710</v>
      </c>
      <c r="F99" s="34">
        <f t="shared" si="7"/>
        <v>180000</v>
      </c>
      <c r="G99" s="34">
        <v>180000</v>
      </c>
      <c r="H99" s="34"/>
      <c r="I99" s="34"/>
      <c r="J99" s="34"/>
      <c r="K99" s="34"/>
      <c r="L99" s="19">
        <f t="shared" si="5"/>
        <v>1.2883830792355593</v>
      </c>
    </row>
    <row r="100" spans="1:12" ht="25.5">
      <c r="A100" s="28"/>
      <c r="B100" s="28">
        <v>4110</v>
      </c>
      <c r="C100" s="30" t="s">
        <v>23</v>
      </c>
      <c r="D100" s="34">
        <v>410400</v>
      </c>
      <c r="E100" s="29">
        <v>410400</v>
      </c>
      <c r="F100" s="34">
        <f t="shared" si="7"/>
        <v>393000</v>
      </c>
      <c r="G100" s="34">
        <v>393000</v>
      </c>
      <c r="H100" s="34"/>
      <c r="I100" s="34"/>
      <c r="J100" s="34"/>
      <c r="K100" s="34"/>
      <c r="L100" s="19">
        <f t="shared" si="5"/>
        <v>0.9576023391812866</v>
      </c>
    </row>
    <row r="101" spans="1:12" ht="25.5">
      <c r="A101" s="28"/>
      <c r="B101" s="28">
        <v>4120</v>
      </c>
      <c r="C101" s="30" t="s">
        <v>24</v>
      </c>
      <c r="D101" s="34">
        <v>57400</v>
      </c>
      <c r="E101" s="29">
        <v>57400</v>
      </c>
      <c r="F101" s="34">
        <f t="shared" si="7"/>
        <v>54300</v>
      </c>
      <c r="G101" s="34">
        <v>54300</v>
      </c>
      <c r="H101" s="34"/>
      <c r="I101" s="34"/>
      <c r="J101" s="34"/>
      <c r="K101" s="34"/>
      <c r="L101" s="19">
        <f t="shared" si="5"/>
        <v>0.945993031358885</v>
      </c>
    </row>
    <row r="102" spans="1:12" ht="25.5">
      <c r="A102" s="28"/>
      <c r="B102" s="28">
        <v>4170</v>
      </c>
      <c r="C102" s="30" t="s">
        <v>33</v>
      </c>
      <c r="D102" s="34">
        <v>1000</v>
      </c>
      <c r="E102" s="29">
        <v>1000</v>
      </c>
      <c r="F102" s="34">
        <f>G102</f>
        <v>2000</v>
      </c>
      <c r="G102" s="34">
        <v>2000</v>
      </c>
      <c r="H102" s="34"/>
      <c r="I102" s="34"/>
      <c r="J102" s="34"/>
      <c r="K102" s="34"/>
      <c r="L102" s="19">
        <f t="shared" si="5"/>
        <v>2</v>
      </c>
    </row>
    <row r="103" spans="1:12" ht="25.5">
      <c r="A103" s="28"/>
      <c r="B103" s="33" t="s">
        <v>131</v>
      </c>
      <c r="C103" s="30" t="s">
        <v>30</v>
      </c>
      <c r="D103" s="29">
        <v>231250</v>
      </c>
      <c r="E103" s="29">
        <v>231250</v>
      </c>
      <c r="F103" s="29">
        <f t="shared" si="7"/>
        <v>206600</v>
      </c>
      <c r="G103" s="29">
        <v>206600</v>
      </c>
      <c r="H103" s="31"/>
      <c r="I103" s="31"/>
      <c r="J103" s="31"/>
      <c r="K103" s="31"/>
      <c r="L103" s="19">
        <f t="shared" si="5"/>
        <v>0.8934054054054054</v>
      </c>
    </row>
    <row r="104" spans="1:12" ht="12.75">
      <c r="A104" s="28">
        <v>80113</v>
      </c>
      <c r="B104" s="33"/>
      <c r="C104" s="30" t="s">
        <v>62</v>
      </c>
      <c r="D104" s="29">
        <f>SUM(D105)</f>
        <v>47000</v>
      </c>
      <c r="E104" s="29">
        <f>SUM(E105)</f>
        <v>47000</v>
      </c>
      <c r="F104" s="29">
        <f>SUM(F105)</f>
        <v>40000</v>
      </c>
      <c r="G104" s="29">
        <f>SUM(G105)</f>
        <v>40000</v>
      </c>
      <c r="H104" s="31"/>
      <c r="I104" s="31"/>
      <c r="J104" s="31"/>
      <c r="K104" s="31"/>
      <c r="L104" s="19">
        <f t="shared" si="5"/>
        <v>0.851063829787234</v>
      </c>
    </row>
    <row r="105" spans="1:12" ht="12.75">
      <c r="A105" s="28"/>
      <c r="B105" s="33">
        <v>4300</v>
      </c>
      <c r="C105" s="30" t="s">
        <v>13</v>
      </c>
      <c r="D105" s="29">
        <v>47000</v>
      </c>
      <c r="E105" s="29">
        <v>47000</v>
      </c>
      <c r="F105" s="29">
        <f>G105</f>
        <v>40000</v>
      </c>
      <c r="G105" s="29">
        <v>40000</v>
      </c>
      <c r="H105" s="31"/>
      <c r="I105" s="31"/>
      <c r="J105" s="31"/>
      <c r="K105" s="31"/>
      <c r="L105" s="19">
        <f t="shared" si="5"/>
        <v>0.851063829787234</v>
      </c>
    </row>
    <row r="106" spans="1:12" ht="12.75">
      <c r="A106" s="28">
        <v>80120</v>
      </c>
      <c r="B106" s="37"/>
      <c r="C106" s="30" t="s">
        <v>63</v>
      </c>
      <c r="D106" s="29">
        <f>SUM(D107:D114)</f>
        <v>26208292</v>
      </c>
      <c r="E106" s="29">
        <f>SUM(E107:E114)</f>
        <v>26208292</v>
      </c>
      <c r="F106" s="29">
        <f>SUM(F107:F114)</f>
        <v>29153700</v>
      </c>
      <c r="G106" s="29">
        <f>SUM(G107:G114)</f>
        <v>28653700</v>
      </c>
      <c r="H106" s="31"/>
      <c r="I106" s="31"/>
      <c r="J106" s="31"/>
      <c r="K106" s="60">
        <f>K113</f>
        <v>500000</v>
      </c>
      <c r="L106" s="19">
        <f t="shared" si="5"/>
        <v>1.112384584237691</v>
      </c>
    </row>
    <row r="107" spans="1:12" ht="51">
      <c r="A107" s="28"/>
      <c r="B107" s="28">
        <v>2540</v>
      </c>
      <c r="C107" s="30" t="s">
        <v>58</v>
      </c>
      <c r="D107" s="29">
        <v>1849600</v>
      </c>
      <c r="E107" s="29">
        <v>1849600</v>
      </c>
      <c r="F107" s="29">
        <f aca="true" t="shared" si="8" ref="F107:F114">G107</f>
        <v>2783600</v>
      </c>
      <c r="G107" s="29">
        <v>2783600</v>
      </c>
      <c r="H107" s="31"/>
      <c r="I107" s="31"/>
      <c r="J107" s="31"/>
      <c r="K107" s="31"/>
      <c r="L107" s="19">
        <f t="shared" si="5"/>
        <v>1.5049740484429066</v>
      </c>
    </row>
    <row r="108" spans="1:12" ht="25.5">
      <c r="A108" s="28"/>
      <c r="B108" s="28">
        <v>4010</v>
      </c>
      <c r="C108" s="30" t="s">
        <v>22</v>
      </c>
      <c r="D108" s="29">
        <v>14900000</v>
      </c>
      <c r="E108" s="29">
        <v>14900000</v>
      </c>
      <c r="F108" s="29">
        <f t="shared" si="8"/>
        <v>15650000</v>
      </c>
      <c r="G108" s="29">
        <v>15650000</v>
      </c>
      <c r="H108" s="31"/>
      <c r="I108" s="31"/>
      <c r="J108" s="31"/>
      <c r="K108" s="31"/>
      <c r="L108" s="19">
        <f t="shared" si="5"/>
        <v>1.0503355704697988</v>
      </c>
    </row>
    <row r="109" spans="1:12" ht="25.5">
      <c r="A109" s="28"/>
      <c r="B109" s="28">
        <v>4040</v>
      </c>
      <c r="C109" s="30" t="s">
        <v>39</v>
      </c>
      <c r="D109" s="29">
        <v>1200700</v>
      </c>
      <c r="E109" s="29">
        <v>1200700</v>
      </c>
      <c r="F109" s="29">
        <f t="shared" si="8"/>
        <v>1395000</v>
      </c>
      <c r="G109" s="29">
        <v>1395000</v>
      </c>
      <c r="H109" s="31"/>
      <c r="I109" s="31"/>
      <c r="J109" s="31"/>
      <c r="K109" s="31"/>
      <c r="L109" s="19">
        <f t="shared" si="5"/>
        <v>1.1618222703423002</v>
      </c>
    </row>
    <row r="110" spans="1:12" ht="25.5">
      <c r="A110" s="28"/>
      <c r="B110" s="28">
        <v>4110</v>
      </c>
      <c r="C110" s="30" t="s">
        <v>23</v>
      </c>
      <c r="D110" s="29">
        <v>2773000</v>
      </c>
      <c r="E110" s="29">
        <v>2773000</v>
      </c>
      <c r="F110" s="29">
        <f t="shared" si="8"/>
        <v>2946500</v>
      </c>
      <c r="G110" s="29">
        <v>2946500</v>
      </c>
      <c r="H110" s="31"/>
      <c r="I110" s="31"/>
      <c r="J110" s="31"/>
      <c r="K110" s="31"/>
      <c r="L110" s="19">
        <f t="shared" si="5"/>
        <v>1.0625676163000362</v>
      </c>
    </row>
    <row r="111" spans="1:12" ht="25.5">
      <c r="A111" s="28"/>
      <c r="B111" s="28">
        <v>4120</v>
      </c>
      <c r="C111" s="30" t="s">
        <v>24</v>
      </c>
      <c r="D111" s="29">
        <v>395330</v>
      </c>
      <c r="E111" s="29">
        <v>395330</v>
      </c>
      <c r="F111" s="29">
        <f t="shared" si="8"/>
        <v>413400</v>
      </c>
      <c r="G111" s="29">
        <v>413400</v>
      </c>
      <c r="H111" s="31"/>
      <c r="I111" s="31"/>
      <c r="J111" s="31"/>
      <c r="K111" s="31"/>
      <c r="L111" s="19">
        <f t="shared" si="5"/>
        <v>1.0457086484708977</v>
      </c>
    </row>
    <row r="112" spans="1:12" ht="25.5">
      <c r="A112" s="28"/>
      <c r="B112" s="28">
        <v>4170</v>
      </c>
      <c r="C112" s="30" t="s">
        <v>33</v>
      </c>
      <c r="D112" s="29">
        <v>15650</v>
      </c>
      <c r="E112" s="29">
        <v>15650</v>
      </c>
      <c r="F112" s="29">
        <f>G112</f>
        <v>17000</v>
      </c>
      <c r="G112" s="29">
        <v>17000</v>
      </c>
      <c r="H112" s="31"/>
      <c r="I112" s="31"/>
      <c r="J112" s="31"/>
      <c r="K112" s="31"/>
      <c r="L112" s="19">
        <f t="shared" si="5"/>
        <v>1.0862619808306708</v>
      </c>
    </row>
    <row r="113" spans="1:12" ht="25.5">
      <c r="A113" s="28"/>
      <c r="B113" s="37">
        <v>6050</v>
      </c>
      <c r="C113" s="30" t="s">
        <v>64</v>
      </c>
      <c r="D113" s="29">
        <v>1521000</v>
      </c>
      <c r="E113" s="29">
        <v>1521000</v>
      </c>
      <c r="F113" s="29">
        <f>G113+K113</f>
        <v>2500000</v>
      </c>
      <c r="G113" s="29">
        <v>2000000</v>
      </c>
      <c r="H113" s="29"/>
      <c r="I113" s="31"/>
      <c r="J113" s="31"/>
      <c r="K113" s="60">
        <v>500000</v>
      </c>
      <c r="L113" s="19">
        <f t="shared" si="5"/>
        <v>1.643655489809336</v>
      </c>
    </row>
    <row r="114" spans="1:12" ht="26.25">
      <c r="A114" s="28"/>
      <c r="B114" s="33" t="s">
        <v>131</v>
      </c>
      <c r="C114" s="30" t="s">
        <v>30</v>
      </c>
      <c r="D114" s="29">
        <v>3553012</v>
      </c>
      <c r="E114" s="29">
        <v>3553012</v>
      </c>
      <c r="F114" s="29">
        <f t="shared" si="8"/>
        <v>3448200</v>
      </c>
      <c r="G114" s="29">
        <v>3448200</v>
      </c>
      <c r="H114" s="27"/>
      <c r="I114" s="27"/>
      <c r="J114" s="27"/>
      <c r="K114" s="27"/>
      <c r="L114" s="19">
        <f t="shared" si="5"/>
        <v>0.9705005218107904</v>
      </c>
    </row>
    <row r="115" spans="1:12" ht="15">
      <c r="A115" s="28">
        <v>80123</v>
      </c>
      <c r="B115" s="33"/>
      <c r="C115" s="30" t="s">
        <v>65</v>
      </c>
      <c r="D115" s="29">
        <f>SUM(D116:D122)</f>
        <v>5645109</v>
      </c>
      <c r="E115" s="29">
        <f>SUM(E116:E122)</f>
        <v>5645109</v>
      </c>
      <c r="F115" s="29">
        <f>SUM(F116:F122)</f>
        <v>3517400</v>
      </c>
      <c r="G115" s="29">
        <f>SUM(G116:G122)</f>
        <v>3517400</v>
      </c>
      <c r="H115" s="27"/>
      <c r="I115" s="27"/>
      <c r="J115" s="27"/>
      <c r="K115" s="27"/>
      <c r="L115" s="19">
        <f t="shared" si="5"/>
        <v>0.6230880572899478</v>
      </c>
    </row>
    <row r="116" spans="1:12" ht="51.75">
      <c r="A116" s="28"/>
      <c r="B116" s="28">
        <v>2540</v>
      </c>
      <c r="C116" s="30" t="s">
        <v>58</v>
      </c>
      <c r="D116" s="29">
        <v>207400</v>
      </c>
      <c r="E116" s="29">
        <v>207400</v>
      </c>
      <c r="F116" s="29">
        <f aca="true" t="shared" si="9" ref="F116:F122">G116</f>
        <v>73200</v>
      </c>
      <c r="G116" s="29">
        <v>73200</v>
      </c>
      <c r="H116" s="27"/>
      <c r="I116" s="27"/>
      <c r="J116" s="27"/>
      <c r="K116" s="27"/>
      <c r="L116" s="19">
        <f t="shared" si="5"/>
        <v>0.35294117647058826</v>
      </c>
    </row>
    <row r="117" spans="1:12" ht="26.25">
      <c r="A117" s="28"/>
      <c r="B117" s="28">
        <v>4010</v>
      </c>
      <c r="C117" s="30" t="s">
        <v>22</v>
      </c>
      <c r="D117" s="29">
        <v>3807930</v>
      </c>
      <c r="E117" s="29">
        <v>3807930</v>
      </c>
      <c r="F117" s="29">
        <f t="shared" si="9"/>
        <v>2402400</v>
      </c>
      <c r="G117" s="29">
        <v>2402400</v>
      </c>
      <c r="H117" s="27"/>
      <c r="I117" s="27"/>
      <c r="J117" s="27"/>
      <c r="K117" s="27"/>
      <c r="L117" s="19">
        <f t="shared" si="5"/>
        <v>0.6308939502564386</v>
      </c>
    </row>
    <row r="118" spans="1:12" ht="26.25">
      <c r="A118" s="28"/>
      <c r="B118" s="28">
        <v>4040</v>
      </c>
      <c r="C118" s="30" t="s">
        <v>39</v>
      </c>
      <c r="D118" s="29">
        <v>312601</v>
      </c>
      <c r="E118" s="29">
        <v>312601</v>
      </c>
      <c r="F118" s="29">
        <f t="shared" si="9"/>
        <v>227000</v>
      </c>
      <c r="G118" s="29">
        <v>227000</v>
      </c>
      <c r="H118" s="27"/>
      <c r="I118" s="27"/>
      <c r="J118" s="27"/>
      <c r="K118" s="27"/>
      <c r="L118" s="19">
        <f t="shared" si="5"/>
        <v>0.7261653033739496</v>
      </c>
    </row>
    <row r="119" spans="1:12" ht="26.25">
      <c r="A119" s="28"/>
      <c r="B119" s="28">
        <v>4110</v>
      </c>
      <c r="C119" s="30" t="s">
        <v>23</v>
      </c>
      <c r="D119" s="29">
        <v>688700</v>
      </c>
      <c r="E119" s="29">
        <v>688700</v>
      </c>
      <c r="F119" s="29">
        <f t="shared" si="9"/>
        <v>458700</v>
      </c>
      <c r="G119" s="29">
        <v>458700</v>
      </c>
      <c r="H119" s="27"/>
      <c r="I119" s="27"/>
      <c r="J119" s="27"/>
      <c r="K119" s="27"/>
      <c r="L119" s="19">
        <f t="shared" si="5"/>
        <v>0.6660374618847104</v>
      </c>
    </row>
    <row r="120" spans="1:12" ht="26.25">
      <c r="A120" s="28"/>
      <c r="B120" s="28">
        <v>4120</v>
      </c>
      <c r="C120" s="30" t="s">
        <v>24</v>
      </c>
      <c r="D120" s="29">
        <v>96500</v>
      </c>
      <c r="E120" s="29">
        <v>96500</v>
      </c>
      <c r="F120" s="29">
        <f t="shared" si="9"/>
        <v>64200</v>
      </c>
      <c r="G120" s="29">
        <v>64200</v>
      </c>
      <c r="H120" s="27"/>
      <c r="I120" s="27"/>
      <c r="J120" s="27"/>
      <c r="K120" s="27"/>
      <c r="L120" s="19">
        <f t="shared" si="5"/>
        <v>0.6652849740932643</v>
      </c>
    </row>
    <row r="121" spans="1:12" ht="26.25">
      <c r="A121" s="28"/>
      <c r="B121" s="28">
        <v>4170</v>
      </c>
      <c r="C121" s="30" t="s">
        <v>33</v>
      </c>
      <c r="D121" s="29">
        <v>2100</v>
      </c>
      <c r="E121" s="29">
        <v>2100</v>
      </c>
      <c r="F121" s="29">
        <f>G121</f>
        <v>800</v>
      </c>
      <c r="G121" s="29">
        <v>800</v>
      </c>
      <c r="H121" s="27"/>
      <c r="I121" s="27"/>
      <c r="J121" s="27"/>
      <c r="K121" s="27"/>
      <c r="L121" s="19">
        <f t="shared" si="5"/>
        <v>0.38095238095238093</v>
      </c>
    </row>
    <row r="122" spans="1:12" ht="39">
      <c r="A122" s="28"/>
      <c r="B122" s="37" t="s">
        <v>132</v>
      </c>
      <c r="C122" s="30" t="s">
        <v>30</v>
      </c>
      <c r="D122" s="29">
        <v>529878</v>
      </c>
      <c r="E122" s="29">
        <v>529878</v>
      </c>
      <c r="F122" s="29">
        <f t="shared" si="9"/>
        <v>291100</v>
      </c>
      <c r="G122" s="29">
        <v>291100</v>
      </c>
      <c r="H122" s="27"/>
      <c r="I122" s="27"/>
      <c r="J122" s="27"/>
      <c r="K122" s="27"/>
      <c r="L122" s="19">
        <f t="shared" si="5"/>
        <v>0.5493717421746138</v>
      </c>
    </row>
    <row r="123" spans="1:12" ht="12.75">
      <c r="A123" s="28">
        <v>80130</v>
      </c>
      <c r="B123" s="33"/>
      <c r="C123" s="30" t="s">
        <v>66</v>
      </c>
      <c r="D123" s="29">
        <f>SUM(D124:D132)</f>
        <v>36421829</v>
      </c>
      <c r="E123" s="29">
        <f>SUM(E124:E132)</f>
        <v>36421829</v>
      </c>
      <c r="F123" s="29">
        <f>SUM(F124:F132)</f>
        <v>37443000</v>
      </c>
      <c r="G123" s="29">
        <f>SUM(G124:G132)</f>
        <v>37443000</v>
      </c>
      <c r="H123" s="31"/>
      <c r="I123" s="31"/>
      <c r="J123" s="31"/>
      <c r="K123" s="31"/>
      <c r="L123" s="19">
        <f t="shared" si="5"/>
        <v>1.028037334423815</v>
      </c>
    </row>
    <row r="124" spans="1:12" ht="51">
      <c r="A124" s="28"/>
      <c r="B124" s="28">
        <v>2540</v>
      </c>
      <c r="C124" s="30" t="s">
        <v>58</v>
      </c>
      <c r="D124" s="29">
        <v>1874000</v>
      </c>
      <c r="E124" s="29">
        <v>1874000</v>
      </c>
      <c r="F124" s="29">
        <f aca="true" t="shared" si="10" ref="F124:F137">G124</f>
        <v>4311500</v>
      </c>
      <c r="G124" s="29">
        <v>4311500</v>
      </c>
      <c r="H124" s="31"/>
      <c r="I124" s="31"/>
      <c r="J124" s="31"/>
      <c r="K124" s="31"/>
      <c r="L124" s="19">
        <f t="shared" si="5"/>
        <v>2.3006937033084314</v>
      </c>
    </row>
    <row r="125" spans="1:12" ht="26.25">
      <c r="A125" s="28"/>
      <c r="B125" s="28">
        <v>4010</v>
      </c>
      <c r="C125" s="30" t="s">
        <v>22</v>
      </c>
      <c r="D125" s="29">
        <v>21484516</v>
      </c>
      <c r="E125" s="29">
        <v>21484516</v>
      </c>
      <c r="F125" s="29">
        <f t="shared" si="10"/>
        <v>20605000</v>
      </c>
      <c r="G125" s="29">
        <v>20605000</v>
      </c>
      <c r="H125" s="27"/>
      <c r="I125" s="27"/>
      <c r="J125" s="27"/>
      <c r="K125" s="27"/>
      <c r="L125" s="19">
        <f t="shared" si="5"/>
        <v>0.9590627966671439</v>
      </c>
    </row>
    <row r="126" spans="1:12" ht="26.25">
      <c r="A126" s="28"/>
      <c r="B126" s="28">
        <v>4040</v>
      </c>
      <c r="C126" s="30" t="s">
        <v>39</v>
      </c>
      <c r="D126" s="29">
        <v>1746599</v>
      </c>
      <c r="E126" s="29">
        <v>1746599</v>
      </c>
      <c r="F126" s="29">
        <f t="shared" si="10"/>
        <v>1818500</v>
      </c>
      <c r="G126" s="29">
        <v>1818500</v>
      </c>
      <c r="H126" s="27"/>
      <c r="I126" s="27"/>
      <c r="J126" s="27"/>
      <c r="K126" s="27"/>
      <c r="L126" s="19">
        <f t="shared" si="5"/>
        <v>1.041166289457397</v>
      </c>
    </row>
    <row r="127" spans="1:12" ht="26.25">
      <c r="A127" s="28"/>
      <c r="B127" s="28">
        <v>4110</v>
      </c>
      <c r="C127" s="30" t="s">
        <v>23</v>
      </c>
      <c r="D127" s="29">
        <v>3996560</v>
      </c>
      <c r="E127" s="29">
        <v>3996560</v>
      </c>
      <c r="F127" s="29">
        <f t="shared" si="10"/>
        <v>3880000</v>
      </c>
      <c r="G127" s="29">
        <v>3880000</v>
      </c>
      <c r="H127" s="27"/>
      <c r="I127" s="27"/>
      <c r="J127" s="27"/>
      <c r="K127" s="27"/>
      <c r="L127" s="19">
        <f t="shared" si="5"/>
        <v>0.9708349180295054</v>
      </c>
    </row>
    <row r="128" spans="1:12" ht="26.25">
      <c r="A128" s="28"/>
      <c r="B128" s="28">
        <v>4120</v>
      </c>
      <c r="C128" s="30" t="s">
        <v>24</v>
      </c>
      <c r="D128" s="29">
        <v>565300</v>
      </c>
      <c r="E128" s="29">
        <v>565300</v>
      </c>
      <c r="F128" s="29">
        <f t="shared" si="10"/>
        <v>544000</v>
      </c>
      <c r="G128" s="29">
        <v>544000</v>
      </c>
      <c r="H128" s="27"/>
      <c r="I128" s="27"/>
      <c r="J128" s="27"/>
      <c r="K128" s="27"/>
      <c r="L128" s="19">
        <f t="shared" si="5"/>
        <v>0.9623208915620025</v>
      </c>
    </row>
    <row r="129" spans="1:12" ht="26.25">
      <c r="A129" s="28"/>
      <c r="B129" s="28">
        <v>4130</v>
      </c>
      <c r="C129" s="30" t="s">
        <v>121</v>
      </c>
      <c r="D129" s="29">
        <v>182</v>
      </c>
      <c r="E129" s="29">
        <v>182</v>
      </c>
      <c r="F129" s="29"/>
      <c r="G129" s="29"/>
      <c r="H129" s="27"/>
      <c r="I129" s="27"/>
      <c r="J129" s="27"/>
      <c r="K129" s="27"/>
      <c r="L129" s="19"/>
    </row>
    <row r="130" spans="1:12" ht="26.25">
      <c r="A130" s="28"/>
      <c r="B130" s="28">
        <v>4170</v>
      </c>
      <c r="C130" s="30" t="s">
        <v>33</v>
      </c>
      <c r="D130" s="29">
        <v>17600</v>
      </c>
      <c r="E130" s="29">
        <v>17600</v>
      </c>
      <c r="F130" s="29">
        <f>G130</f>
        <v>14000</v>
      </c>
      <c r="G130" s="29">
        <v>14000</v>
      </c>
      <c r="H130" s="27"/>
      <c r="I130" s="27"/>
      <c r="J130" s="27"/>
      <c r="K130" s="27"/>
      <c r="L130" s="19">
        <f t="shared" si="5"/>
        <v>0.7954545454545454</v>
      </c>
    </row>
    <row r="131" spans="1:12" ht="26.25">
      <c r="A131" s="28"/>
      <c r="B131" s="37">
        <v>6050</v>
      </c>
      <c r="C131" s="30" t="s">
        <v>67</v>
      </c>
      <c r="D131" s="29">
        <v>1366000</v>
      </c>
      <c r="E131" s="29">
        <v>1366000</v>
      </c>
      <c r="F131" s="29">
        <f t="shared" si="10"/>
        <v>1260000</v>
      </c>
      <c r="G131" s="29">
        <v>1260000</v>
      </c>
      <c r="H131" s="27"/>
      <c r="I131" s="27"/>
      <c r="J131" s="27"/>
      <c r="K131" s="27"/>
      <c r="L131" s="19">
        <f t="shared" si="5"/>
        <v>0.9224011713030746</v>
      </c>
    </row>
    <row r="132" spans="1:12" ht="26.25">
      <c r="A132" s="28"/>
      <c r="B132" s="33" t="s">
        <v>131</v>
      </c>
      <c r="C132" s="30" t="s">
        <v>30</v>
      </c>
      <c r="D132" s="29">
        <v>5371072</v>
      </c>
      <c r="E132" s="29">
        <v>5371072</v>
      </c>
      <c r="F132" s="29">
        <f t="shared" si="10"/>
        <v>5010000</v>
      </c>
      <c r="G132" s="29">
        <v>5010000</v>
      </c>
      <c r="H132" s="27"/>
      <c r="I132" s="27"/>
      <c r="J132" s="27"/>
      <c r="K132" s="27"/>
      <c r="L132" s="19">
        <f t="shared" si="5"/>
        <v>0.9327746863196025</v>
      </c>
    </row>
    <row r="133" spans="1:12" ht="15">
      <c r="A133" s="28">
        <v>80132</v>
      </c>
      <c r="B133" s="33"/>
      <c r="C133" s="30" t="s">
        <v>68</v>
      </c>
      <c r="D133" s="29">
        <f>SUM(D134:D140)</f>
        <v>7432500</v>
      </c>
      <c r="E133" s="29">
        <f>SUM(E134:E140)</f>
        <v>7432500</v>
      </c>
      <c r="F133" s="29">
        <f t="shared" si="10"/>
        <v>7767800</v>
      </c>
      <c r="G133" s="29">
        <f>SUM(G134:G140)</f>
        <v>7767800</v>
      </c>
      <c r="H133" s="27"/>
      <c r="I133" s="27"/>
      <c r="J133" s="27"/>
      <c r="K133" s="27"/>
      <c r="L133" s="19">
        <f t="shared" si="5"/>
        <v>1.045112680793811</v>
      </c>
    </row>
    <row r="134" spans="1:12" ht="26.25">
      <c r="A134" s="28"/>
      <c r="B134" s="28">
        <v>4010</v>
      </c>
      <c r="C134" s="30" t="s">
        <v>22</v>
      </c>
      <c r="D134" s="29">
        <v>5003500</v>
      </c>
      <c r="E134" s="29">
        <v>5003500</v>
      </c>
      <c r="F134" s="29">
        <f t="shared" si="10"/>
        <v>4824800</v>
      </c>
      <c r="G134" s="29">
        <v>4824800</v>
      </c>
      <c r="H134" s="27"/>
      <c r="I134" s="27"/>
      <c r="J134" s="27"/>
      <c r="K134" s="27"/>
      <c r="L134" s="19">
        <f t="shared" si="5"/>
        <v>0.9642850004996503</v>
      </c>
    </row>
    <row r="135" spans="1:12" ht="26.25">
      <c r="A135" s="28"/>
      <c r="B135" s="28">
        <v>4040</v>
      </c>
      <c r="C135" s="30" t="s">
        <v>39</v>
      </c>
      <c r="D135" s="29">
        <v>389300</v>
      </c>
      <c r="E135" s="29">
        <v>389300</v>
      </c>
      <c r="F135" s="29">
        <f t="shared" si="10"/>
        <v>430500</v>
      </c>
      <c r="G135" s="29">
        <v>430500</v>
      </c>
      <c r="H135" s="27"/>
      <c r="I135" s="27"/>
      <c r="J135" s="27"/>
      <c r="K135" s="27"/>
      <c r="L135" s="19">
        <f t="shared" si="5"/>
        <v>1.1058309786796814</v>
      </c>
    </row>
    <row r="136" spans="1:12" ht="26.25">
      <c r="A136" s="28"/>
      <c r="B136" s="28">
        <v>4110</v>
      </c>
      <c r="C136" s="30" t="s">
        <v>23</v>
      </c>
      <c r="D136" s="29">
        <v>916050</v>
      </c>
      <c r="E136" s="29">
        <v>916050</v>
      </c>
      <c r="F136" s="29">
        <f t="shared" si="10"/>
        <v>912400</v>
      </c>
      <c r="G136" s="29">
        <v>912400</v>
      </c>
      <c r="H136" s="27"/>
      <c r="I136" s="27"/>
      <c r="J136" s="27"/>
      <c r="K136" s="27"/>
      <c r="L136" s="19">
        <f t="shared" si="5"/>
        <v>0.9960155013372632</v>
      </c>
    </row>
    <row r="137" spans="1:12" ht="26.25">
      <c r="A137" s="28"/>
      <c r="B137" s="28">
        <v>4120</v>
      </c>
      <c r="C137" s="30" t="s">
        <v>24</v>
      </c>
      <c r="D137" s="29">
        <v>130400</v>
      </c>
      <c r="E137" s="29">
        <v>130400</v>
      </c>
      <c r="F137" s="29">
        <f t="shared" si="10"/>
        <v>128600</v>
      </c>
      <c r="G137" s="29">
        <v>128600</v>
      </c>
      <c r="H137" s="27"/>
      <c r="I137" s="27"/>
      <c r="J137" s="27"/>
      <c r="K137" s="27"/>
      <c r="L137" s="19">
        <f t="shared" si="5"/>
        <v>0.9861963190184049</v>
      </c>
    </row>
    <row r="138" spans="1:12" ht="26.25">
      <c r="A138" s="28"/>
      <c r="B138" s="28">
        <v>4170</v>
      </c>
      <c r="C138" s="30" t="s">
        <v>33</v>
      </c>
      <c r="D138" s="29">
        <v>7850</v>
      </c>
      <c r="E138" s="29">
        <v>7850</v>
      </c>
      <c r="F138" s="29">
        <f>G138</f>
        <v>7000</v>
      </c>
      <c r="G138" s="29">
        <v>7000</v>
      </c>
      <c r="H138" s="27"/>
      <c r="I138" s="27"/>
      <c r="J138" s="27"/>
      <c r="K138" s="27"/>
      <c r="L138" s="19">
        <f t="shared" si="5"/>
        <v>0.89171974522293</v>
      </c>
    </row>
    <row r="139" spans="1:12" ht="26.25">
      <c r="A139" s="28"/>
      <c r="B139" s="33" t="s">
        <v>131</v>
      </c>
      <c r="C139" s="30" t="s">
        <v>30</v>
      </c>
      <c r="D139" s="29">
        <v>965400</v>
      </c>
      <c r="E139" s="29">
        <v>965400</v>
      </c>
      <c r="F139" s="29">
        <f aca="true" t="shared" si="11" ref="F139:F156">G139</f>
        <v>964500</v>
      </c>
      <c r="G139" s="29">
        <v>964500</v>
      </c>
      <c r="H139" s="27"/>
      <c r="I139" s="27"/>
      <c r="J139" s="27"/>
      <c r="K139" s="27"/>
      <c r="L139" s="19">
        <f t="shared" si="5"/>
        <v>0.9990677439403356</v>
      </c>
    </row>
    <row r="140" spans="1:12" ht="26.25">
      <c r="A140" s="28"/>
      <c r="B140" s="33">
        <v>6050</v>
      </c>
      <c r="C140" s="30" t="s">
        <v>64</v>
      </c>
      <c r="D140" s="29">
        <v>20000</v>
      </c>
      <c r="E140" s="29">
        <v>20000</v>
      </c>
      <c r="F140" s="29">
        <f t="shared" si="11"/>
        <v>500000</v>
      </c>
      <c r="G140" s="29">
        <v>500000</v>
      </c>
      <c r="H140" s="27"/>
      <c r="I140" s="27"/>
      <c r="J140" s="27"/>
      <c r="K140" s="27"/>
      <c r="L140" s="19">
        <f>F140/E140</f>
        <v>25</v>
      </c>
    </row>
    <row r="141" spans="1:12" ht="26.25">
      <c r="A141" s="28">
        <v>80134</v>
      </c>
      <c r="B141" s="33"/>
      <c r="C141" s="30" t="s">
        <v>69</v>
      </c>
      <c r="D141" s="29">
        <f>SUM(D142:D147)</f>
        <v>2912620</v>
      </c>
      <c r="E141" s="29">
        <f>SUM(E142:E147)</f>
        <v>2912620</v>
      </c>
      <c r="F141" s="29">
        <f t="shared" si="11"/>
        <v>2822700</v>
      </c>
      <c r="G141" s="29">
        <f>SUM(G142:G147)</f>
        <v>2822700</v>
      </c>
      <c r="H141" s="27"/>
      <c r="I141" s="27"/>
      <c r="J141" s="27"/>
      <c r="K141" s="27"/>
      <c r="L141" s="19">
        <f aca="true" t="shared" si="12" ref="L141:L153">F141/E141</f>
        <v>0.9691274522594777</v>
      </c>
    </row>
    <row r="142" spans="1:12" ht="26.25">
      <c r="A142" s="28"/>
      <c r="B142" s="28">
        <v>4010</v>
      </c>
      <c r="C142" s="30" t="s">
        <v>22</v>
      </c>
      <c r="D142" s="29">
        <v>1850000</v>
      </c>
      <c r="E142" s="29">
        <v>1850000</v>
      </c>
      <c r="F142" s="29">
        <f t="shared" si="11"/>
        <v>1818700</v>
      </c>
      <c r="G142" s="29">
        <v>1818700</v>
      </c>
      <c r="H142" s="27"/>
      <c r="I142" s="27"/>
      <c r="J142" s="27"/>
      <c r="K142" s="27"/>
      <c r="L142" s="19">
        <f t="shared" si="12"/>
        <v>0.983081081081081</v>
      </c>
    </row>
    <row r="143" spans="1:12" ht="26.25">
      <c r="A143" s="28"/>
      <c r="B143" s="28">
        <v>4040</v>
      </c>
      <c r="C143" s="30" t="s">
        <v>39</v>
      </c>
      <c r="D143" s="29">
        <v>150720</v>
      </c>
      <c r="E143" s="29">
        <v>150720</v>
      </c>
      <c r="F143" s="29">
        <f t="shared" si="11"/>
        <v>159000</v>
      </c>
      <c r="G143" s="29">
        <v>159000</v>
      </c>
      <c r="H143" s="27"/>
      <c r="I143" s="27"/>
      <c r="J143" s="27"/>
      <c r="K143" s="27"/>
      <c r="L143" s="19">
        <f t="shared" si="12"/>
        <v>1.054936305732484</v>
      </c>
    </row>
    <row r="144" spans="1:12" ht="26.25">
      <c r="A144" s="28"/>
      <c r="B144" s="28">
        <v>4110</v>
      </c>
      <c r="C144" s="30" t="s">
        <v>23</v>
      </c>
      <c r="D144" s="29">
        <v>347600</v>
      </c>
      <c r="E144" s="29">
        <v>347600</v>
      </c>
      <c r="F144" s="29">
        <f t="shared" si="11"/>
        <v>323900</v>
      </c>
      <c r="G144" s="29">
        <v>323900</v>
      </c>
      <c r="H144" s="27"/>
      <c r="I144" s="27"/>
      <c r="J144" s="27"/>
      <c r="K144" s="27"/>
      <c r="L144" s="19">
        <f t="shared" si="12"/>
        <v>0.9318181818181818</v>
      </c>
    </row>
    <row r="145" spans="1:12" ht="26.25">
      <c r="A145" s="28"/>
      <c r="B145" s="28">
        <v>4120</v>
      </c>
      <c r="C145" s="30" t="s">
        <v>24</v>
      </c>
      <c r="D145" s="29">
        <v>49600</v>
      </c>
      <c r="E145" s="29">
        <v>49600</v>
      </c>
      <c r="F145" s="29">
        <f t="shared" si="11"/>
        <v>50600</v>
      </c>
      <c r="G145" s="29">
        <v>50600</v>
      </c>
      <c r="H145" s="27"/>
      <c r="I145" s="27"/>
      <c r="J145" s="27"/>
      <c r="K145" s="27"/>
      <c r="L145" s="19">
        <f t="shared" si="12"/>
        <v>1.0201612903225807</v>
      </c>
    </row>
    <row r="146" spans="1:12" ht="26.25">
      <c r="A146" s="28"/>
      <c r="B146" s="28">
        <v>4170</v>
      </c>
      <c r="C146" s="30" t="s">
        <v>33</v>
      </c>
      <c r="D146" s="29"/>
      <c r="E146" s="29"/>
      <c r="F146" s="29">
        <f>G146</f>
        <v>0</v>
      </c>
      <c r="G146" s="29"/>
      <c r="H146" s="27"/>
      <c r="I146" s="27"/>
      <c r="J146" s="27"/>
      <c r="K146" s="27"/>
      <c r="L146" s="19"/>
    </row>
    <row r="147" spans="1:12" ht="26.25">
      <c r="A147" s="28"/>
      <c r="B147" s="33" t="s">
        <v>130</v>
      </c>
      <c r="C147" s="30" t="s">
        <v>30</v>
      </c>
      <c r="D147" s="29">
        <v>514700</v>
      </c>
      <c r="E147" s="29">
        <v>514700</v>
      </c>
      <c r="F147" s="29">
        <f t="shared" si="11"/>
        <v>470500</v>
      </c>
      <c r="G147" s="29">
        <v>470500</v>
      </c>
      <c r="H147" s="27"/>
      <c r="I147" s="27"/>
      <c r="J147" s="27"/>
      <c r="K147" s="27"/>
      <c r="L147" s="19">
        <f t="shared" si="12"/>
        <v>0.9141247328540898</v>
      </c>
    </row>
    <row r="148" spans="1:12" ht="64.5">
      <c r="A148" s="28">
        <v>80140</v>
      </c>
      <c r="B148" s="33"/>
      <c r="C148" s="30" t="s">
        <v>70</v>
      </c>
      <c r="D148" s="29">
        <f>SUM(D149:D156)</f>
        <v>4826800</v>
      </c>
      <c r="E148" s="29">
        <f>SUM(E149:E156)</f>
        <v>4826800</v>
      </c>
      <c r="F148" s="29">
        <f t="shared" si="11"/>
        <v>4804200</v>
      </c>
      <c r="G148" s="29">
        <f>SUM(G149:G156)</f>
        <v>4804200</v>
      </c>
      <c r="H148" s="27"/>
      <c r="I148" s="27"/>
      <c r="J148" s="27"/>
      <c r="K148" s="27"/>
      <c r="L148" s="19">
        <f t="shared" si="12"/>
        <v>0.9953178089003066</v>
      </c>
    </row>
    <row r="149" spans="1:12" ht="26.25">
      <c r="A149" s="28"/>
      <c r="B149" s="28">
        <v>4010</v>
      </c>
      <c r="C149" s="30" t="s">
        <v>22</v>
      </c>
      <c r="D149" s="29">
        <v>3082500</v>
      </c>
      <c r="E149" s="29">
        <v>3082500</v>
      </c>
      <c r="F149" s="29">
        <f t="shared" si="11"/>
        <v>3022000</v>
      </c>
      <c r="G149" s="29">
        <v>3022000</v>
      </c>
      <c r="H149" s="27"/>
      <c r="I149" s="27"/>
      <c r="J149" s="27"/>
      <c r="K149" s="27"/>
      <c r="L149" s="19">
        <f t="shared" si="12"/>
        <v>0.9803730738037307</v>
      </c>
    </row>
    <row r="150" spans="1:12" ht="26.25">
      <c r="A150" s="28"/>
      <c r="B150" s="28">
        <v>4040</v>
      </c>
      <c r="C150" s="30" t="s">
        <v>39</v>
      </c>
      <c r="D150" s="29">
        <v>241400</v>
      </c>
      <c r="E150" s="29">
        <v>241400</v>
      </c>
      <c r="F150" s="29">
        <f t="shared" si="11"/>
        <v>266700</v>
      </c>
      <c r="G150" s="29">
        <v>266700</v>
      </c>
      <c r="H150" s="27"/>
      <c r="I150" s="27"/>
      <c r="J150" s="27"/>
      <c r="K150" s="27"/>
      <c r="L150" s="19">
        <f t="shared" si="12"/>
        <v>1.1048053024026512</v>
      </c>
    </row>
    <row r="151" spans="1:12" ht="26.25">
      <c r="A151" s="28"/>
      <c r="B151" s="28">
        <v>4110</v>
      </c>
      <c r="C151" s="30" t="s">
        <v>23</v>
      </c>
      <c r="D151" s="29">
        <v>579000</v>
      </c>
      <c r="E151" s="29">
        <v>579000</v>
      </c>
      <c r="F151" s="29">
        <f t="shared" si="11"/>
        <v>548600</v>
      </c>
      <c r="G151" s="29">
        <v>548600</v>
      </c>
      <c r="H151" s="27"/>
      <c r="I151" s="27"/>
      <c r="J151" s="27"/>
      <c r="K151" s="27"/>
      <c r="L151" s="19">
        <f t="shared" si="12"/>
        <v>0.9474956822107081</v>
      </c>
    </row>
    <row r="152" spans="1:12" ht="26.25">
      <c r="A152" s="28"/>
      <c r="B152" s="28">
        <v>4120</v>
      </c>
      <c r="C152" s="30" t="s">
        <v>24</v>
      </c>
      <c r="D152" s="29">
        <v>80600</v>
      </c>
      <c r="E152" s="29">
        <v>80600</v>
      </c>
      <c r="F152" s="29">
        <f t="shared" si="11"/>
        <v>79600</v>
      </c>
      <c r="G152" s="29">
        <v>79600</v>
      </c>
      <c r="H152" s="27"/>
      <c r="I152" s="27"/>
      <c r="J152" s="27"/>
      <c r="K152" s="27"/>
      <c r="L152" s="19">
        <f t="shared" si="12"/>
        <v>0.9875930521091811</v>
      </c>
    </row>
    <row r="153" spans="1:12" ht="26.25">
      <c r="A153" s="28"/>
      <c r="B153" s="28">
        <v>4170</v>
      </c>
      <c r="C153" s="30" t="s">
        <v>33</v>
      </c>
      <c r="D153" s="29">
        <v>3600</v>
      </c>
      <c r="E153" s="29">
        <v>3600</v>
      </c>
      <c r="F153" s="29">
        <f>G153</f>
        <v>7000</v>
      </c>
      <c r="G153" s="29">
        <v>7000</v>
      </c>
      <c r="H153" s="27"/>
      <c r="I153" s="27"/>
      <c r="J153" s="27"/>
      <c r="K153" s="27"/>
      <c r="L153" s="19">
        <f t="shared" si="12"/>
        <v>1.9444444444444444</v>
      </c>
    </row>
    <row r="154" spans="1:12" ht="26.25">
      <c r="A154" s="28"/>
      <c r="B154" s="33" t="s">
        <v>130</v>
      </c>
      <c r="C154" s="30" t="s">
        <v>30</v>
      </c>
      <c r="D154" s="29">
        <v>829700</v>
      </c>
      <c r="E154" s="29">
        <v>829700</v>
      </c>
      <c r="F154" s="29">
        <f t="shared" si="11"/>
        <v>820300</v>
      </c>
      <c r="G154" s="29">
        <v>820300</v>
      </c>
      <c r="H154" s="27"/>
      <c r="I154" s="27"/>
      <c r="J154" s="27"/>
      <c r="K154" s="27"/>
      <c r="L154" s="19">
        <f>F154/E154</f>
        <v>0.9886706038327107</v>
      </c>
    </row>
    <row r="155" spans="1:12" ht="26.25">
      <c r="A155" s="28"/>
      <c r="B155" s="33">
        <v>6050</v>
      </c>
      <c r="C155" s="30" t="s">
        <v>64</v>
      </c>
      <c r="D155" s="29"/>
      <c r="E155" s="29"/>
      <c r="F155" s="29">
        <f t="shared" si="11"/>
        <v>50000</v>
      </c>
      <c r="G155" s="29">
        <v>50000</v>
      </c>
      <c r="H155" s="27"/>
      <c r="I155" s="27"/>
      <c r="J155" s="27"/>
      <c r="K155" s="27"/>
      <c r="L155" s="19"/>
    </row>
    <row r="156" spans="1:12" ht="39">
      <c r="A156" s="28"/>
      <c r="B156" s="33">
        <v>6060</v>
      </c>
      <c r="C156" s="30" t="s">
        <v>40</v>
      </c>
      <c r="D156" s="29">
        <v>10000</v>
      </c>
      <c r="E156" s="29">
        <v>10000</v>
      </c>
      <c r="F156" s="29">
        <f t="shared" si="11"/>
        <v>10000</v>
      </c>
      <c r="G156" s="29">
        <v>10000</v>
      </c>
      <c r="H156" s="27"/>
      <c r="I156" s="27"/>
      <c r="J156" s="27"/>
      <c r="K156" s="27"/>
      <c r="L156" s="19">
        <f>F156/E156</f>
        <v>1</v>
      </c>
    </row>
    <row r="157" spans="1:12" ht="26.25">
      <c r="A157" s="28">
        <v>80146</v>
      </c>
      <c r="B157" s="33"/>
      <c r="C157" s="30" t="s">
        <v>71</v>
      </c>
      <c r="D157" s="29">
        <f>SUM(D158:D162)</f>
        <v>385100</v>
      </c>
      <c r="E157" s="29">
        <f>SUM(E158:E162)</f>
        <v>385100</v>
      </c>
      <c r="F157" s="29">
        <f>SUM(F158:F162)</f>
        <v>398500</v>
      </c>
      <c r="G157" s="29">
        <f>SUM(G158:G162)</f>
        <v>398500</v>
      </c>
      <c r="H157" s="27"/>
      <c r="I157" s="27"/>
      <c r="J157" s="27"/>
      <c r="K157" s="27"/>
      <c r="L157" s="19">
        <f aca="true" t="shared" si="13" ref="L157:L162">F157/E157</f>
        <v>1.0347961568423787</v>
      </c>
    </row>
    <row r="158" spans="1:12" ht="26.25">
      <c r="A158" s="28"/>
      <c r="B158" s="28">
        <v>4010</v>
      </c>
      <c r="C158" s="30" t="s">
        <v>22</v>
      </c>
      <c r="D158" s="29">
        <v>159700</v>
      </c>
      <c r="E158" s="29">
        <v>159700</v>
      </c>
      <c r="F158" s="29">
        <f>G158</f>
        <v>67000</v>
      </c>
      <c r="G158" s="29">
        <v>67000</v>
      </c>
      <c r="H158" s="27"/>
      <c r="I158" s="27"/>
      <c r="J158" s="27"/>
      <c r="K158" s="27"/>
      <c r="L158" s="19">
        <f t="shared" si="13"/>
        <v>0.419536631183469</v>
      </c>
    </row>
    <row r="159" spans="1:12" ht="26.25">
      <c r="A159" s="28"/>
      <c r="B159" s="28">
        <v>4110</v>
      </c>
      <c r="C159" s="30" t="s">
        <v>23</v>
      </c>
      <c r="D159" s="29">
        <v>27400</v>
      </c>
      <c r="E159" s="29">
        <v>27400</v>
      </c>
      <c r="F159" s="29">
        <f>G159</f>
        <v>11400</v>
      </c>
      <c r="G159" s="29">
        <v>11400</v>
      </c>
      <c r="H159" s="27"/>
      <c r="I159" s="27"/>
      <c r="J159" s="27"/>
      <c r="K159" s="27"/>
      <c r="L159" s="19">
        <f t="shared" si="13"/>
        <v>0.41605839416058393</v>
      </c>
    </row>
    <row r="160" spans="1:12" ht="26.25">
      <c r="A160" s="28"/>
      <c r="B160" s="28">
        <v>4120</v>
      </c>
      <c r="C160" s="30" t="s">
        <v>24</v>
      </c>
      <c r="D160" s="29">
        <v>3960</v>
      </c>
      <c r="E160" s="29">
        <v>3960</v>
      </c>
      <c r="F160" s="29">
        <f>G160</f>
        <v>1600</v>
      </c>
      <c r="G160" s="29">
        <v>1600</v>
      </c>
      <c r="H160" s="27"/>
      <c r="I160" s="27"/>
      <c r="J160" s="27"/>
      <c r="K160" s="27"/>
      <c r="L160" s="19">
        <f t="shared" si="13"/>
        <v>0.40404040404040403</v>
      </c>
    </row>
    <row r="161" spans="1:12" ht="26.25">
      <c r="A161" s="28"/>
      <c r="B161" s="28">
        <v>4170</v>
      </c>
      <c r="C161" s="30" t="s">
        <v>33</v>
      </c>
      <c r="D161" s="29">
        <v>2820</v>
      </c>
      <c r="E161" s="29">
        <v>2820</v>
      </c>
      <c r="F161" s="29"/>
      <c r="G161" s="29"/>
      <c r="H161" s="27"/>
      <c r="I161" s="27"/>
      <c r="J161" s="27"/>
      <c r="K161" s="27"/>
      <c r="L161" s="19"/>
    </row>
    <row r="162" spans="1:12" ht="26.25">
      <c r="A162" s="28"/>
      <c r="B162" s="33" t="s">
        <v>72</v>
      </c>
      <c r="C162" s="30" t="s">
        <v>13</v>
      </c>
      <c r="D162" s="29">
        <v>191220</v>
      </c>
      <c r="E162" s="29">
        <v>191220</v>
      </c>
      <c r="F162" s="29">
        <f>G162</f>
        <v>318500</v>
      </c>
      <c r="G162" s="29">
        <v>318500</v>
      </c>
      <c r="H162" s="27"/>
      <c r="I162" s="27"/>
      <c r="J162" s="27"/>
      <c r="K162" s="27"/>
      <c r="L162" s="19">
        <f t="shared" si="13"/>
        <v>1.665620750967472</v>
      </c>
    </row>
    <row r="163" spans="1:12" ht="12.75">
      <c r="A163" s="28">
        <v>80195</v>
      </c>
      <c r="B163" s="28"/>
      <c r="C163" s="29" t="s">
        <v>15</v>
      </c>
      <c r="D163" s="29">
        <f>SUM(D164:D170)</f>
        <v>1775144</v>
      </c>
      <c r="E163" s="29">
        <f>SUM(E164:E170)</f>
        <v>1775144</v>
      </c>
      <c r="F163" s="29">
        <f>SUM(F170:F170)</f>
        <v>1004979</v>
      </c>
      <c r="G163" s="29">
        <f>SUM(G170:G170)</f>
        <v>828400</v>
      </c>
      <c r="H163" s="29"/>
      <c r="I163" s="31"/>
      <c r="J163" s="31"/>
      <c r="K163" s="60">
        <f>K170</f>
        <v>176579</v>
      </c>
      <c r="L163" s="19">
        <f>F163/E163</f>
        <v>0.5661394230552563</v>
      </c>
    </row>
    <row r="164" spans="1:12" ht="25.5">
      <c r="A164" s="28"/>
      <c r="B164" s="28">
        <v>4110</v>
      </c>
      <c r="C164" s="30" t="s">
        <v>23</v>
      </c>
      <c r="D164" s="29">
        <v>1988</v>
      </c>
      <c r="E164" s="29">
        <v>1988</v>
      </c>
      <c r="F164" s="29"/>
      <c r="G164" s="29"/>
      <c r="H164" s="29"/>
      <c r="I164" s="31"/>
      <c r="J164" s="31"/>
      <c r="K164" s="31"/>
      <c r="L164" s="19"/>
    </row>
    <row r="165" spans="1:12" ht="25.5">
      <c r="A165" s="28"/>
      <c r="B165" s="28">
        <v>4117</v>
      </c>
      <c r="C165" s="30" t="s">
        <v>23</v>
      </c>
      <c r="D165" s="29">
        <v>1700</v>
      </c>
      <c r="E165" s="29">
        <v>1700</v>
      </c>
      <c r="F165" s="29"/>
      <c r="G165" s="29"/>
      <c r="H165" s="29"/>
      <c r="I165" s="31"/>
      <c r="J165" s="31"/>
      <c r="K165" s="31"/>
      <c r="L165" s="19"/>
    </row>
    <row r="166" spans="1:12" ht="25.5">
      <c r="A166" s="28"/>
      <c r="B166" s="28">
        <v>4120</v>
      </c>
      <c r="C166" s="30" t="s">
        <v>24</v>
      </c>
      <c r="D166" s="29">
        <v>282</v>
      </c>
      <c r="E166" s="29">
        <v>282</v>
      </c>
      <c r="F166" s="29"/>
      <c r="G166" s="29"/>
      <c r="H166" s="29"/>
      <c r="I166" s="31"/>
      <c r="J166" s="31"/>
      <c r="K166" s="31"/>
      <c r="L166" s="19"/>
    </row>
    <row r="167" spans="1:12" ht="25.5">
      <c r="A167" s="28"/>
      <c r="B167" s="28">
        <v>4127</v>
      </c>
      <c r="C167" s="30" t="s">
        <v>24</v>
      </c>
      <c r="D167" s="29">
        <v>130</v>
      </c>
      <c r="E167" s="29">
        <v>130</v>
      </c>
      <c r="F167" s="29"/>
      <c r="G167" s="29"/>
      <c r="H167" s="29"/>
      <c r="I167" s="31"/>
      <c r="J167" s="31"/>
      <c r="K167" s="31"/>
      <c r="L167" s="19"/>
    </row>
    <row r="168" spans="1:12" ht="25.5">
      <c r="A168" s="28"/>
      <c r="B168" s="28">
        <v>4170</v>
      </c>
      <c r="C168" s="30" t="s">
        <v>33</v>
      </c>
      <c r="D168" s="29">
        <v>15000</v>
      </c>
      <c r="E168" s="29">
        <v>15000</v>
      </c>
      <c r="F168" s="29"/>
      <c r="G168" s="29"/>
      <c r="H168" s="29"/>
      <c r="I168" s="31"/>
      <c r="J168" s="31"/>
      <c r="K168" s="31"/>
      <c r="L168" s="19"/>
    </row>
    <row r="169" spans="1:12" ht="25.5">
      <c r="A169" s="28"/>
      <c r="B169" s="28">
        <v>4177</v>
      </c>
      <c r="C169" s="30" t="s">
        <v>33</v>
      </c>
      <c r="D169" s="29">
        <v>9036</v>
      </c>
      <c r="E169" s="29">
        <v>9036</v>
      </c>
      <c r="F169" s="29"/>
      <c r="G169" s="29"/>
      <c r="H169" s="29"/>
      <c r="I169" s="31"/>
      <c r="J169" s="31"/>
      <c r="K169" s="31"/>
      <c r="L169" s="19"/>
    </row>
    <row r="170" spans="1:12" ht="25.5">
      <c r="A170" s="40"/>
      <c r="B170" s="41" t="s">
        <v>73</v>
      </c>
      <c r="C170" s="38" t="s">
        <v>30</v>
      </c>
      <c r="D170" s="34">
        <v>1747008</v>
      </c>
      <c r="E170" s="34">
        <v>1747008</v>
      </c>
      <c r="F170" s="34">
        <f>SUM(G170,K170)</f>
        <v>1004979</v>
      </c>
      <c r="G170" s="34">
        <v>828400</v>
      </c>
      <c r="H170" s="34"/>
      <c r="I170" s="34"/>
      <c r="J170" s="34"/>
      <c r="K170" s="34">
        <v>176579</v>
      </c>
      <c r="L170" s="19">
        <f aca="true" t="shared" si="14" ref="L170:L176">F170/E170</f>
        <v>0.5752572398065722</v>
      </c>
    </row>
    <row r="171" spans="1:12" ht="25.5">
      <c r="A171" s="28">
        <v>80197</v>
      </c>
      <c r="B171" s="33"/>
      <c r="C171" s="30" t="s">
        <v>74</v>
      </c>
      <c r="D171" s="29">
        <f>SUM(D172)</f>
        <v>281090</v>
      </c>
      <c r="E171" s="29">
        <f>SUM(E172)</f>
        <v>281090</v>
      </c>
      <c r="F171" s="29">
        <f>SUM(F172:F172)</f>
        <v>337220</v>
      </c>
      <c r="G171" s="29">
        <f>SUM(G172:G172)</f>
        <v>337220</v>
      </c>
      <c r="H171" s="31"/>
      <c r="I171" s="31"/>
      <c r="J171" s="31"/>
      <c r="K171" s="31"/>
      <c r="L171" s="19">
        <f t="shared" si="14"/>
        <v>1.1996869330107796</v>
      </c>
    </row>
    <row r="172" spans="1:12" ht="51">
      <c r="A172" s="40"/>
      <c r="B172" s="41">
        <v>2660</v>
      </c>
      <c r="C172" s="38" t="s">
        <v>140</v>
      </c>
      <c r="D172" s="34">
        <v>281090</v>
      </c>
      <c r="E172" s="34">
        <v>281090</v>
      </c>
      <c r="F172" s="34">
        <f>G172</f>
        <v>337220</v>
      </c>
      <c r="G172" s="34">
        <v>337220</v>
      </c>
      <c r="H172" s="34"/>
      <c r="I172" s="34"/>
      <c r="J172" s="34"/>
      <c r="K172" s="34"/>
      <c r="L172" s="19">
        <f t="shared" si="14"/>
        <v>1.1996869330107796</v>
      </c>
    </row>
    <row r="173" spans="1:12" ht="30">
      <c r="A173" s="24">
        <v>803</v>
      </c>
      <c r="B173" s="35"/>
      <c r="C173" s="26" t="s">
        <v>75</v>
      </c>
      <c r="D173" s="27">
        <f>SUM(D174)</f>
        <v>146250</v>
      </c>
      <c r="E173" s="27">
        <f>SUM(E174)</f>
        <v>146250</v>
      </c>
      <c r="F173" s="27">
        <f>F174</f>
        <v>61600</v>
      </c>
      <c r="G173" s="27"/>
      <c r="H173" s="27"/>
      <c r="I173" s="27"/>
      <c r="J173" s="27">
        <f>J174</f>
        <v>61600</v>
      </c>
      <c r="K173" s="27"/>
      <c r="L173" s="13">
        <f t="shared" si="14"/>
        <v>0.4211965811965812</v>
      </c>
    </row>
    <row r="174" spans="1:12" ht="25.5">
      <c r="A174" s="28">
        <v>80309</v>
      </c>
      <c r="B174" s="42"/>
      <c r="C174" s="30" t="s">
        <v>76</v>
      </c>
      <c r="D174" s="29">
        <f>SUM(D175:D175)</f>
        <v>146250</v>
      </c>
      <c r="E174" s="29">
        <f>SUM(E175:E175)</f>
        <v>146250</v>
      </c>
      <c r="F174" s="60">
        <f>SUM(F175:F176)</f>
        <v>61600</v>
      </c>
      <c r="G174" s="31"/>
      <c r="H174" s="31"/>
      <c r="I174" s="31"/>
      <c r="J174" s="60">
        <f>SUM(J175:J176)</f>
        <v>61600</v>
      </c>
      <c r="K174" s="31"/>
      <c r="L174" s="63">
        <f t="shared" si="14"/>
        <v>0.4211965811965812</v>
      </c>
    </row>
    <row r="175" spans="1:12" ht="25.5">
      <c r="A175" s="28"/>
      <c r="B175" s="33">
        <v>3218</v>
      </c>
      <c r="C175" s="38" t="s">
        <v>133</v>
      </c>
      <c r="D175" s="29">
        <v>146250</v>
      </c>
      <c r="E175" s="29">
        <v>146250</v>
      </c>
      <c r="F175" s="60">
        <f>J175</f>
        <v>46200</v>
      </c>
      <c r="G175" s="31"/>
      <c r="H175" s="31"/>
      <c r="I175" s="31"/>
      <c r="J175" s="60">
        <v>46200</v>
      </c>
      <c r="K175" s="31"/>
      <c r="L175" s="63">
        <f t="shared" si="14"/>
        <v>0.3158974358974359</v>
      </c>
    </row>
    <row r="176" spans="1:12" ht="25.5">
      <c r="A176" s="28"/>
      <c r="B176" s="33">
        <v>3219</v>
      </c>
      <c r="C176" s="38" t="s">
        <v>133</v>
      </c>
      <c r="D176" s="29">
        <v>48750</v>
      </c>
      <c r="E176" s="29">
        <v>48750</v>
      </c>
      <c r="F176" s="60">
        <v>15400</v>
      </c>
      <c r="G176" s="31"/>
      <c r="H176" s="31"/>
      <c r="I176" s="31"/>
      <c r="J176" s="60">
        <v>15400</v>
      </c>
      <c r="K176" s="31"/>
      <c r="L176" s="63">
        <f t="shared" si="14"/>
        <v>0.3158974358974359</v>
      </c>
    </row>
    <row r="177" spans="1:12" ht="30">
      <c r="A177" s="24">
        <v>851</v>
      </c>
      <c r="B177" s="24"/>
      <c r="C177" s="26" t="s">
        <v>77</v>
      </c>
      <c r="D177" s="31">
        <f>SUM(D178,D180,D182)</f>
        <v>6652000</v>
      </c>
      <c r="E177" s="31">
        <f>SUM(E178,E180,E182)</f>
        <v>6652000</v>
      </c>
      <c r="F177" s="31">
        <f>SUM(F178,F180,F182)</f>
        <v>8552000</v>
      </c>
      <c r="G177" s="31">
        <f>SUM(G178,G180)</f>
        <v>8500000</v>
      </c>
      <c r="H177" s="31"/>
      <c r="I177" s="31">
        <f>SUM(I182)</f>
        <v>52000</v>
      </c>
      <c r="J177" s="31"/>
      <c r="K177" s="31"/>
      <c r="L177" s="13">
        <f aca="true" t="shared" si="15" ref="L177:L222">F177/E177</f>
        <v>1.285628382441371</v>
      </c>
    </row>
    <row r="178" spans="1:12" ht="12.75">
      <c r="A178" s="28">
        <v>85111</v>
      </c>
      <c r="B178" s="28"/>
      <c r="C178" s="30" t="s">
        <v>78</v>
      </c>
      <c r="D178" s="29">
        <f>SUM(D179:D179)</f>
        <v>6300000</v>
      </c>
      <c r="E178" s="29">
        <f>SUM(E179:E179)</f>
        <v>6300000</v>
      </c>
      <c r="F178" s="29">
        <f>SUM(F179)</f>
        <v>8100000</v>
      </c>
      <c r="G178" s="29">
        <f>SUM(G179)</f>
        <v>8100000</v>
      </c>
      <c r="H178" s="34"/>
      <c r="I178" s="34"/>
      <c r="J178" s="34"/>
      <c r="K178" s="34"/>
      <c r="L178" s="19">
        <f t="shared" si="15"/>
        <v>1.2857142857142858</v>
      </c>
    </row>
    <row r="179" spans="1:12" ht="102.75">
      <c r="A179" s="28"/>
      <c r="B179" s="28">
        <v>6220</v>
      </c>
      <c r="C179" s="30" t="s">
        <v>79</v>
      </c>
      <c r="D179" s="29">
        <v>6300000</v>
      </c>
      <c r="E179" s="29">
        <v>6300000</v>
      </c>
      <c r="F179" s="29">
        <f>G179</f>
        <v>8100000</v>
      </c>
      <c r="G179" s="29">
        <v>8100000</v>
      </c>
      <c r="H179" s="27"/>
      <c r="I179" s="27"/>
      <c r="J179" s="27"/>
      <c r="K179" s="27"/>
      <c r="L179" s="19">
        <f t="shared" si="15"/>
        <v>1.2857142857142858</v>
      </c>
    </row>
    <row r="180" spans="1:12" ht="12.75">
      <c r="A180" s="28">
        <v>85141</v>
      </c>
      <c r="B180" s="28"/>
      <c r="C180" s="30" t="s">
        <v>80</v>
      </c>
      <c r="D180" s="29">
        <f>SUM(D181)</f>
        <v>300000</v>
      </c>
      <c r="E180" s="29">
        <f>SUM(E181)</f>
        <v>300000</v>
      </c>
      <c r="F180" s="29">
        <f>SUM(F181)</f>
        <v>400000</v>
      </c>
      <c r="G180" s="29">
        <f>SUM(G181)</f>
        <v>400000</v>
      </c>
      <c r="H180" s="34"/>
      <c r="I180" s="34"/>
      <c r="J180" s="34"/>
      <c r="K180" s="34"/>
      <c r="L180" s="19">
        <f t="shared" si="15"/>
        <v>1.3333333333333333</v>
      </c>
    </row>
    <row r="181" spans="1:12" ht="102">
      <c r="A181" s="28"/>
      <c r="B181" s="28">
        <v>6220</v>
      </c>
      <c r="C181" s="30" t="s">
        <v>79</v>
      </c>
      <c r="D181" s="29">
        <v>300000</v>
      </c>
      <c r="E181" s="29">
        <v>300000</v>
      </c>
      <c r="F181" s="29">
        <f>G181</f>
        <v>400000</v>
      </c>
      <c r="G181" s="29">
        <v>400000</v>
      </c>
      <c r="H181" s="31"/>
      <c r="I181" s="31"/>
      <c r="J181" s="31"/>
      <c r="K181" s="31"/>
      <c r="L181" s="19">
        <f t="shared" si="15"/>
        <v>1.3333333333333333</v>
      </c>
    </row>
    <row r="182" spans="1:12" ht="89.25">
      <c r="A182" s="28">
        <v>85156</v>
      </c>
      <c r="B182" s="28"/>
      <c r="C182" s="30" t="s">
        <v>81</v>
      </c>
      <c r="D182" s="29">
        <f>SUM(D183:D184)</f>
        <v>52000</v>
      </c>
      <c r="E182" s="29">
        <f>SUM(E183:E184)</f>
        <v>52000</v>
      </c>
      <c r="F182" s="29">
        <f>SUM(F183:F184)</f>
        <v>52000</v>
      </c>
      <c r="G182" s="31"/>
      <c r="H182" s="31"/>
      <c r="I182" s="29">
        <f>SUM(I183:I184)</f>
        <v>52000</v>
      </c>
      <c r="J182" s="31"/>
      <c r="K182" s="31"/>
      <c r="L182" s="19">
        <f t="shared" si="15"/>
        <v>1</v>
      </c>
    </row>
    <row r="183" spans="1:12" ht="102">
      <c r="A183" s="36"/>
      <c r="B183" s="28">
        <v>2830</v>
      </c>
      <c r="C183" s="30" t="s">
        <v>86</v>
      </c>
      <c r="D183" s="29">
        <v>9081</v>
      </c>
      <c r="E183" s="29">
        <v>9081</v>
      </c>
      <c r="F183" s="29">
        <f>I183</f>
        <v>10000</v>
      </c>
      <c r="G183" s="31"/>
      <c r="H183" s="31"/>
      <c r="I183" s="29">
        <v>10000</v>
      </c>
      <c r="J183" s="29"/>
      <c r="K183" s="29"/>
      <c r="L183" s="19">
        <f>F183/E183</f>
        <v>1.1012003083360864</v>
      </c>
    </row>
    <row r="184" spans="1:12" ht="25.5">
      <c r="A184" s="40"/>
      <c r="B184" s="40">
        <v>4130</v>
      </c>
      <c r="C184" s="38" t="s">
        <v>82</v>
      </c>
      <c r="D184" s="34">
        <v>42919</v>
      </c>
      <c r="E184" s="34">
        <v>42919</v>
      </c>
      <c r="F184" s="34">
        <f>I184</f>
        <v>42000</v>
      </c>
      <c r="G184" s="34"/>
      <c r="H184" s="34"/>
      <c r="I184" s="34">
        <v>42000</v>
      </c>
      <c r="J184" s="34"/>
      <c r="K184" s="34"/>
      <c r="L184" s="19">
        <f t="shared" si="15"/>
        <v>0.9785875719378364</v>
      </c>
    </row>
    <row r="185" spans="1:12" ht="30">
      <c r="A185" s="24">
        <v>852</v>
      </c>
      <c r="B185" s="24"/>
      <c r="C185" s="26" t="s">
        <v>83</v>
      </c>
      <c r="D185" s="27">
        <f>SUM(D186,D197,D206,D212,D214,D216,D223)</f>
        <v>27761205</v>
      </c>
      <c r="E185" s="27">
        <f>SUM(E186,E197,E206,E212,E214,E216,E223)</f>
        <v>27761205</v>
      </c>
      <c r="F185" s="27">
        <f>SUM(F186,F197,F206,F212,F214,F216,F223)</f>
        <v>24852899</v>
      </c>
      <c r="G185" s="27">
        <f>SUM(G186,G197,G206,G212,G214,G216)</f>
        <v>19060379</v>
      </c>
      <c r="H185" s="27">
        <f>SUM(H186,H197)</f>
        <v>5591520</v>
      </c>
      <c r="I185" s="27">
        <f>SUM(I223)</f>
        <v>100000</v>
      </c>
      <c r="J185" s="27"/>
      <c r="K185" s="27">
        <f>SUM(K186,K197,K212,K214,K216,K223)</f>
        <v>101000</v>
      </c>
      <c r="L185" s="43">
        <f t="shared" si="15"/>
        <v>0.8952384811826432</v>
      </c>
    </row>
    <row r="186" spans="1:12" ht="25.5">
      <c r="A186" s="40">
        <v>85201</v>
      </c>
      <c r="B186" s="40"/>
      <c r="C186" s="30" t="s">
        <v>84</v>
      </c>
      <c r="D186" s="34">
        <f>SUM(D187:D196)</f>
        <v>4449554</v>
      </c>
      <c r="E186" s="34">
        <f>SUM(E187:E196)</f>
        <v>4449554</v>
      </c>
      <c r="F186" s="34">
        <f>SUM(F187:F196)</f>
        <v>4421916</v>
      </c>
      <c r="G186" s="34">
        <f>SUM(G187:G196)</f>
        <v>4421916</v>
      </c>
      <c r="H186" s="34"/>
      <c r="I186" s="34"/>
      <c r="J186" s="34"/>
      <c r="K186" s="34"/>
      <c r="L186" s="19">
        <f t="shared" si="15"/>
        <v>0.9937885909464185</v>
      </c>
    </row>
    <row r="187" spans="1:12" ht="102">
      <c r="A187" s="40"/>
      <c r="B187" s="40">
        <v>2320</v>
      </c>
      <c r="C187" s="30" t="s">
        <v>85</v>
      </c>
      <c r="D187" s="34">
        <v>825050</v>
      </c>
      <c r="E187" s="34">
        <v>825050</v>
      </c>
      <c r="F187" s="34">
        <f>G187</f>
        <v>700000</v>
      </c>
      <c r="G187" s="34">
        <v>700000</v>
      </c>
      <c r="H187" s="34"/>
      <c r="I187" s="34"/>
      <c r="J187" s="34"/>
      <c r="K187" s="34"/>
      <c r="L187" s="19">
        <f t="shared" si="15"/>
        <v>0.8484334282770741</v>
      </c>
    </row>
    <row r="188" spans="1:12" ht="76.5">
      <c r="A188" s="40"/>
      <c r="B188" s="28">
        <v>2820</v>
      </c>
      <c r="C188" s="30" t="s">
        <v>96</v>
      </c>
      <c r="D188" s="34">
        <v>35000</v>
      </c>
      <c r="E188" s="34">
        <v>35000</v>
      </c>
      <c r="F188" s="34">
        <f>G188</f>
        <v>35000</v>
      </c>
      <c r="G188" s="34">
        <v>35000</v>
      </c>
      <c r="H188" s="34"/>
      <c r="I188" s="34"/>
      <c r="J188" s="34"/>
      <c r="K188" s="34"/>
      <c r="L188" s="19">
        <f>F188/E188</f>
        <v>1</v>
      </c>
    </row>
    <row r="189" spans="1:12" ht="102">
      <c r="A189" s="40"/>
      <c r="B189" s="28">
        <v>2830</v>
      </c>
      <c r="C189" s="30" t="s">
        <v>86</v>
      </c>
      <c r="D189" s="34">
        <v>773600</v>
      </c>
      <c r="E189" s="34">
        <v>773600</v>
      </c>
      <c r="F189" s="34">
        <f>G189</f>
        <v>773600</v>
      </c>
      <c r="G189" s="34">
        <v>773600</v>
      </c>
      <c r="H189" s="34"/>
      <c r="I189" s="34"/>
      <c r="J189" s="34"/>
      <c r="K189" s="34"/>
      <c r="L189" s="19">
        <f>F189/E189</f>
        <v>1</v>
      </c>
    </row>
    <row r="190" spans="1:12" ht="25.5">
      <c r="A190" s="40"/>
      <c r="B190" s="28">
        <v>4010</v>
      </c>
      <c r="C190" s="30" t="s">
        <v>22</v>
      </c>
      <c r="D190" s="34">
        <v>1175883</v>
      </c>
      <c r="E190" s="34">
        <v>1175883</v>
      </c>
      <c r="F190" s="34">
        <f aca="true" t="shared" si="16" ref="F190:F196">G190</f>
        <v>1345080</v>
      </c>
      <c r="G190" s="34">
        <v>1345080</v>
      </c>
      <c r="H190" s="34"/>
      <c r="I190" s="34"/>
      <c r="J190" s="34"/>
      <c r="K190" s="34"/>
      <c r="L190" s="19">
        <f t="shared" si="15"/>
        <v>1.1438893155186358</v>
      </c>
    </row>
    <row r="191" spans="1:12" ht="25.5">
      <c r="A191" s="40"/>
      <c r="B191" s="28">
        <v>4040</v>
      </c>
      <c r="C191" s="30" t="s">
        <v>39</v>
      </c>
      <c r="D191" s="34">
        <v>74546</v>
      </c>
      <c r="E191" s="34">
        <v>74546</v>
      </c>
      <c r="F191" s="34">
        <f t="shared" si="16"/>
        <v>92950</v>
      </c>
      <c r="G191" s="34">
        <v>92950</v>
      </c>
      <c r="H191" s="34"/>
      <c r="I191" s="34"/>
      <c r="J191" s="34"/>
      <c r="K191" s="34"/>
      <c r="L191" s="19">
        <f t="shared" si="15"/>
        <v>1.246881120382046</v>
      </c>
    </row>
    <row r="192" spans="1:12" ht="25.5">
      <c r="A192" s="40"/>
      <c r="B192" s="28">
        <v>4110</v>
      </c>
      <c r="C192" s="30" t="s">
        <v>23</v>
      </c>
      <c r="D192" s="34">
        <v>219758</v>
      </c>
      <c r="E192" s="34">
        <v>219758</v>
      </c>
      <c r="F192" s="34">
        <f t="shared" si="16"/>
        <v>249855</v>
      </c>
      <c r="G192" s="34">
        <v>249855</v>
      </c>
      <c r="H192" s="34"/>
      <c r="I192" s="34"/>
      <c r="J192" s="34"/>
      <c r="K192" s="34"/>
      <c r="L192" s="19">
        <f t="shared" si="15"/>
        <v>1.1369551961703328</v>
      </c>
    </row>
    <row r="193" spans="1:12" ht="25.5">
      <c r="A193" s="40"/>
      <c r="B193" s="28">
        <v>4120</v>
      </c>
      <c r="C193" s="30" t="s">
        <v>24</v>
      </c>
      <c r="D193" s="34">
        <v>30795</v>
      </c>
      <c r="E193" s="34">
        <v>30795</v>
      </c>
      <c r="F193" s="34">
        <f t="shared" si="16"/>
        <v>35084</v>
      </c>
      <c r="G193" s="34">
        <v>35084</v>
      </c>
      <c r="H193" s="34"/>
      <c r="I193" s="34"/>
      <c r="J193" s="34"/>
      <c r="K193" s="34"/>
      <c r="L193" s="19">
        <f t="shared" si="15"/>
        <v>1.1392758564702061</v>
      </c>
    </row>
    <row r="194" spans="1:12" ht="25.5">
      <c r="A194" s="40"/>
      <c r="B194" s="28">
        <v>4170</v>
      </c>
      <c r="C194" s="30" t="s">
        <v>33</v>
      </c>
      <c r="D194" s="34">
        <v>7800</v>
      </c>
      <c r="E194" s="34">
        <v>7800</v>
      </c>
      <c r="F194" s="34">
        <f>G194</f>
        <v>11400</v>
      </c>
      <c r="G194" s="34">
        <v>11400</v>
      </c>
      <c r="H194" s="34"/>
      <c r="I194" s="34"/>
      <c r="J194" s="34"/>
      <c r="K194" s="34"/>
      <c r="L194" s="19">
        <f t="shared" si="15"/>
        <v>1.4615384615384615</v>
      </c>
    </row>
    <row r="195" spans="1:12" ht="38.25">
      <c r="A195" s="40"/>
      <c r="B195" s="28">
        <v>6060</v>
      </c>
      <c r="C195" s="30" t="s">
        <v>40</v>
      </c>
      <c r="D195" s="34">
        <v>54000</v>
      </c>
      <c r="E195" s="34">
        <v>54000</v>
      </c>
      <c r="F195" s="34"/>
      <c r="G195" s="34"/>
      <c r="H195" s="34"/>
      <c r="I195" s="34"/>
      <c r="J195" s="34"/>
      <c r="K195" s="34"/>
      <c r="L195" s="19"/>
    </row>
    <row r="196" spans="1:12" ht="25.5">
      <c r="A196" s="40"/>
      <c r="B196" s="33" t="s">
        <v>130</v>
      </c>
      <c r="C196" s="30" t="s">
        <v>30</v>
      </c>
      <c r="D196" s="34">
        <v>1253122</v>
      </c>
      <c r="E196" s="34">
        <v>1253122</v>
      </c>
      <c r="F196" s="34">
        <f t="shared" si="16"/>
        <v>1178947</v>
      </c>
      <c r="G196" s="34">
        <v>1178947</v>
      </c>
      <c r="H196" s="34"/>
      <c r="I196" s="34"/>
      <c r="J196" s="34"/>
      <c r="K196" s="34"/>
      <c r="L196" s="19">
        <f t="shared" si="15"/>
        <v>0.9408078383429547</v>
      </c>
    </row>
    <row r="197" spans="1:12" ht="25.5">
      <c r="A197" s="28">
        <v>85202</v>
      </c>
      <c r="B197" s="44"/>
      <c r="C197" s="30" t="s">
        <v>87</v>
      </c>
      <c r="D197" s="34">
        <f>SUM(D198:D205)</f>
        <v>18488811</v>
      </c>
      <c r="E197" s="34">
        <f>SUM(E198:E205)</f>
        <v>18488811</v>
      </c>
      <c r="F197" s="34">
        <f>SUM(F198:F205)</f>
        <v>15828967</v>
      </c>
      <c r="G197" s="34">
        <f>SUM(G198:G205)</f>
        <v>10136447</v>
      </c>
      <c r="H197" s="34">
        <f>SUM(H198:H205)</f>
        <v>5591520</v>
      </c>
      <c r="I197" s="34"/>
      <c r="J197" s="34"/>
      <c r="K197" s="34">
        <f>SUM(K198:K205)</f>
        <v>101000</v>
      </c>
      <c r="L197" s="19">
        <f t="shared" si="15"/>
        <v>0.8561376391375303</v>
      </c>
    </row>
    <row r="198" spans="1:12" ht="25.5">
      <c r="A198" s="28"/>
      <c r="B198" s="28">
        <v>4010</v>
      </c>
      <c r="C198" s="30" t="s">
        <v>22</v>
      </c>
      <c r="D198" s="34">
        <v>7081223</v>
      </c>
      <c r="E198" s="34">
        <v>7081223</v>
      </c>
      <c r="F198" s="34">
        <f>H198+G198</f>
        <v>7879100</v>
      </c>
      <c r="G198" s="34">
        <v>4688579</v>
      </c>
      <c r="H198" s="34">
        <v>3190521</v>
      </c>
      <c r="I198" s="34"/>
      <c r="J198" s="34"/>
      <c r="K198" s="34"/>
      <c r="L198" s="19">
        <f t="shared" si="15"/>
        <v>1.1126750280283504</v>
      </c>
    </row>
    <row r="199" spans="1:12" ht="25.5">
      <c r="A199" s="28"/>
      <c r="B199" s="28">
        <v>4040</v>
      </c>
      <c r="C199" s="30" t="s">
        <v>39</v>
      </c>
      <c r="D199" s="34">
        <v>526379</v>
      </c>
      <c r="E199" s="34">
        <v>526379</v>
      </c>
      <c r="F199" s="34">
        <f>H199+G199</f>
        <v>564380</v>
      </c>
      <c r="G199" s="34">
        <v>335687</v>
      </c>
      <c r="H199" s="34">
        <v>228693</v>
      </c>
      <c r="I199" s="34"/>
      <c r="J199" s="34"/>
      <c r="K199" s="34"/>
      <c r="L199" s="19">
        <f t="shared" si="15"/>
        <v>1.0721932295931258</v>
      </c>
    </row>
    <row r="200" spans="1:12" ht="25.5">
      <c r="A200" s="28"/>
      <c r="B200" s="28">
        <v>4110</v>
      </c>
      <c r="C200" s="30" t="s">
        <v>23</v>
      </c>
      <c r="D200" s="34">
        <v>1317014</v>
      </c>
      <c r="E200" s="34">
        <v>1317014</v>
      </c>
      <c r="F200" s="34">
        <f>H200+G200</f>
        <v>1404686</v>
      </c>
      <c r="G200" s="34">
        <v>836029</v>
      </c>
      <c r="H200" s="34">
        <v>568657</v>
      </c>
      <c r="I200" s="34"/>
      <c r="J200" s="34"/>
      <c r="K200" s="34"/>
      <c r="L200" s="19">
        <f t="shared" si="15"/>
        <v>1.0665687684413379</v>
      </c>
    </row>
    <row r="201" spans="1:12" ht="25.5">
      <c r="A201" s="28"/>
      <c r="B201" s="28">
        <v>4120</v>
      </c>
      <c r="C201" s="30" t="s">
        <v>24</v>
      </c>
      <c r="D201" s="34">
        <v>183545</v>
      </c>
      <c r="E201" s="34">
        <v>183545</v>
      </c>
      <c r="F201" s="34">
        <f>H201+G201</f>
        <v>197011</v>
      </c>
      <c r="G201" s="34">
        <v>117052</v>
      </c>
      <c r="H201" s="34">
        <v>79959</v>
      </c>
      <c r="I201" s="34"/>
      <c r="J201" s="34"/>
      <c r="K201" s="34"/>
      <c r="L201" s="19">
        <f t="shared" si="15"/>
        <v>1.0733662044730174</v>
      </c>
    </row>
    <row r="202" spans="1:12" ht="25.5">
      <c r="A202" s="28"/>
      <c r="B202" s="28">
        <v>4170</v>
      </c>
      <c r="C202" s="30" t="s">
        <v>33</v>
      </c>
      <c r="D202" s="34">
        <v>8126</v>
      </c>
      <c r="E202" s="34">
        <v>8126</v>
      </c>
      <c r="F202" s="34">
        <f>H202+G202</f>
        <v>8000</v>
      </c>
      <c r="G202" s="34">
        <v>4645</v>
      </c>
      <c r="H202" s="34">
        <v>3355</v>
      </c>
      <c r="I202" s="34"/>
      <c r="J202" s="34"/>
      <c r="K202" s="34"/>
      <c r="L202" s="19">
        <f t="shared" si="15"/>
        <v>0.9844942160964805</v>
      </c>
    </row>
    <row r="203" spans="1:12" ht="25.5">
      <c r="A203" s="28"/>
      <c r="B203" s="28">
        <v>6050</v>
      </c>
      <c r="C203" s="30" t="s">
        <v>64</v>
      </c>
      <c r="D203" s="34">
        <v>4573940</v>
      </c>
      <c r="E203" s="34">
        <v>4573940</v>
      </c>
      <c r="F203" s="34">
        <f>SUM(G203,K203)</f>
        <v>1420000</v>
      </c>
      <c r="G203" s="34">
        <v>1319000</v>
      </c>
      <c r="H203" s="34"/>
      <c r="I203" s="34"/>
      <c r="J203" s="34"/>
      <c r="K203" s="34">
        <v>101000</v>
      </c>
      <c r="L203" s="19">
        <f t="shared" si="15"/>
        <v>0.3104544440897782</v>
      </c>
    </row>
    <row r="204" spans="1:12" ht="38.25">
      <c r="A204" s="28"/>
      <c r="B204" s="28">
        <v>6060</v>
      </c>
      <c r="C204" s="30" t="s">
        <v>40</v>
      </c>
      <c r="D204" s="34">
        <v>313559</v>
      </c>
      <c r="E204" s="34">
        <v>313559</v>
      </c>
      <c r="F204" s="34">
        <f>G204</f>
        <v>170174</v>
      </c>
      <c r="G204" s="34">
        <v>170174</v>
      </c>
      <c r="H204" s="34"/>
      <c r="I204" s="34"/>
      <c r="J204" s="34"/>
      <c r="K204" s="34"/>
      <c r="L204" s="19">
        <f t="shared" si="15"/>
        <v>0.5427176384667638</v>
      </c>
    </row>
    <row r="205" spans="1:12" ht="25.5">
      <c r="A205" s="28"/>
      <c r="B205" s="33" t="s">
        <v>130</v>
      </c>
      <c r="C205" s="30" t="s">
        <v>30</v>
      </c>
      <c r="D205" s="34">
        <v>4485025</v>
      </c>
      <c r="E205" s="34">
        <v>4485025</v>
      </c>
      <c r="F205" s="34">
        <f>H205+G205</f>
        <v>4185616</v>
      </c>
      <c r="G205" s="34">
        <v>2665281</v>
      </c>
      <c r="H205" s="34">
        <v>1520335</v>
      </c>
      <c r="I205" s="34"/>
      <c r="J205" s="34"/>
      <c r="K205" s="34"/>
      <c r="L205" s="19">
        <f t="shared" si="15"/>
        <v>0.9332425125835419</v>
      </c>
    </row>
    <row r="206" spans="1:12" ht="12.75">
      <c r="A206" s="28">
        <v>85204</v>
      </c>
      <c r="B206" s="33"/>
      <c r="C206" s="30" t="s">
        <v>88</v>
      </c>
      <c r="D206" s="34">
        <f>SUM(D207:D211)</f>
        <v>4344455</v>
      </c>
      <c r="E206" s="34">
        <f>SUM(E207:E211)</f>
        <v>4344455</v>
      </c>
      <c r="F206" s="34">
        <f>SUM(F207:F211)</f>
        <v>4078400</v>
      </c>
      <c r="G206" s="34">
        <f>SUM(G207:G211)</f>
        <v>4078400</v>
      </c>
      <c r="H206" s="34"/>
      <c r="I206" s="34"/>
      <c r="J206" s="34"/>
      <c r="K206" s="34"/>
      <c r="L206" s="19">
        <f t="shared" si="15"/>
        <v>0.9387598674632376</v>
      </c>
    </row>
    <row r="207" spans="1:12" ht="102">
      <c r="A207" s="28"/>
      <c r="B207" s="40">
        <v>2320</v>
      </c>
      <c r="C207" s="30" t="s">
        <v>85</v>
      </c>
      <c r="D207" s="34">
        <v>123755</v>
      </c>
      <c r="E207" s="34">
        <v>123755</v>
      </c>
      <c r="F207" s="34">
        <f>G207</f>
        <v>122700</v>
      </c>
      <c r="G207" s="34">
        <v>122700</v>
      </c>
      <c r="H207" s="34"/>
      <c r="I207" s="34"/>
      <c r="J207" s="34"/>
      <c r="K207" s="34"/>
      <c r="L207" s="19">
        <f t="shared" si="15"/>
        <v>0.9914750919154781</v>
      </c>
    </row>
    <row r="208" spans="1:12" ht="25.5">
      <c r="A208" s="28"/>
      <c r="B208" s="28">
        <v>4110</v>
      </c>
      <c r="C208" s="30" t="s">
        <v>23</v>
      </c>
      <c r="D208" s="34">
        <v>62100</v>
      </c>
      <c r="E208" s="34">
        <v>62100</v>
      </c>
      <c r="F208" s="34">
        <f>G208</f>
        <v>66500</v>
      </c>
      <c r="G208" s="34">
        <v>66500</v>
      </c>
      <c r="H208" s="34"/>
      <c r="I208" s="34"/>
      <c r="J208" s="34"/>
      <c r="K208" s="34"/>
      <c r="L208" s="19">
        <f t="shared" si="15"/>
        <v>1.07085346215781</v>
      </c>
    </row>
    <row r="209" spans="1:12" ht="25.5">
      <c r="A209" s="28"/>
      <c r="B209" s="28">
        <v>4120</v>
      </c>
      <c r="C209" s="30" t="s">
        <v>24</v>
      </c>
      <c r="D209" s="34">
        <v>8600</v>
      </c>
      <c r="E209" s="34">
        <v>8600</v>
      </c>
      <c r="F209" s="34">
        <f>G209</f>
        <v>9200</v>
      </c>
      <c r="G209" s="34">
        <v>9200</v>
      </c>
      <c r="H209" s="34"/>
      <c r="I209" s="34"/>
      <c r="J209" s="34"/>
      <c r="K209" s="34"/>
      <c r="L209" s="19">
        <f t="shared" si="15"/>
        <v>1.069767441860465</v>
      </c>
    </row>
    <row r="210" spans="1:12" ht="25.5">
      <c r="A210" s="28"/>
      <c r="B210" s="28">
        <v>4170</v>
      </c>
      <c r="C210" s="30" t="s">
        <v>33</v>
      </c>
      <c r="D210" s="34">
        <v>350000</v>
      </c>
      <c r="E210" s="34">
        <v>350000</v>
      </c>
      <c r="F210" s="34">
        <f>G210</f>
        <v>380000</v>
      </c>
      <c r="G210" s="34">
        <v>380000</v>
      </c>
      <c r="H210" s="34"/>
      <c r="I210" s="34"/>
      <c r="J210" s="34"/>
      <c r="K210" s="34"/>
      <c r="L210" s="19">
        <f t="shared" si="15"/>
        <v>1.0857142857142856</v>
      </c>
    </row>
    <row r="211" spans="1:12" ht="25.5">
      <c r="A211" s="28"/>
      <c r="B211" s="33" t="s">
        <v>89</v>
      </c>
      <c r="C211" s="30" t="s">
        <v>30</v>
      </c>
      <c r="D211" s="34">
        <v>3800000</v>
      </c>
      <c r="E211" s="34">
        <v>3800000</v>
      </c>
      <c r="F211" s="34">
        <f>G211</f>
        <v>3500000</v>
      </c>
      <c r="G211" s="34">
        <v>3500000</v>
      </c>
      <c r="H211" s="34"/>
      <c r="I211" s="34"/>
      <c r="J211" s="34"/>
      <c r="K211" s="34"/>
      <c r="L211" s="19">
        <f t="shared" si="15"/>
        <v>0.9210526315789473</v>
      </c>
    </row>
    <row r="212" spans="1:12" ht="38.25">
      <c r="A212" s="28">
        <v>85214</v>
      </c>
      <c r="B212" s="33"/>
      <c r="C212" s="30" t="s">
        <v>91</v>
      </c>
      <c r="D212" s="34">
        <f>SUM(D213)</f>
        <v>200000</v>
      </c>
      <c r="E212" s="34">
        <f>SUM(E213)</f>
        <v>200000</v>
      </c>
      <c r="F212" s="34">
        <f>SUM(F213)</f>
        <v>192000</v>
      </c>
      <c r="G212" s="34">
        <f>SUM(G213)</f>
        <v>192000</v>
      </c>
      <c r="H212" s="34"/>
      <c r="I212" s="34"/>
      <c r="J212" s="34"/>
      <c r="K212" s="34"/>
      <c r="L212" s="19">
        <f t="shared" si="15"/>
        <v>0.96</v>
      </c>
    </row>
    <row r="213" spans="1:12" ht="12.75">
      <c r="A213" s="28"/>
      <c r="B213" s="33">
        <v>3110</v>
      </c>
      <c r="C213" s="30" t="s">
        <v>90</v>
      </c>
      <c r="D213" s="34">
        <v>200000</v>
      </c>
      <c r="E213" s="34">
        <v>200000</v>
      </c>
      <c r="F213" s="34">
        <f>G213</f>
        <v>192000</v>
      </c>
      <c r="G213" s="34">
        <v>192000</v>
      </c>
      <c r="H213" s="34"/>
      <c r="I213" s="34"/>
      <c r="J213" s="34"/>
      <c r="K213" s="34"/>
      <c r="L213" s="19">
        <f t="shared" si="15"/>
        <v>0.96</v>
      </c>
    </row>
    <row r="214" spans="1:12" ht="63.75">
      <c r="A214" s="28">
        <v>85220</v>
      </c>
      <c r="B214" s="33"/>
      <c r="C214" s="30" t="s">
        <v>92</v>
      </c>
      <c r="D214" s="34">
        <f>SUM(D215)</f>
        <v>12000</v>
      </c>
      <c r="E214" s="34">
        <f>SUM(E215)</f>
        <v>12000</v>
      </c>
      <c r="F214" s="34">
        <f>SUM(F215)</f>
        <v>13800</v>
      </c>
      <c r="G214" s="34">
        <f>SUM(G215)</f>
        <v>13800</v>
      </c>
      <c r="H214" s="34"/>
      <c r="I214" s="34"/>
      <c r="J214" s="34"/>
      <c r="K214" s="34"/>
      <c r="L214" s="19">
        <f t="shared" si="15"/>
        <v>1.15</v>
      </c>
    </row>
    <row r="215" spans="1:12" ht="25.5">
      <c r="A215" s="36"/>
      <c r="B215" s="33" t="s">
        <v>93</v>
      </c>
      <c r="C215" s="30" t="s">
        <v>30</v>
      </c>
      <c r="D215" s="34">
        <v>12000</v>
      </c>
      <c r="E215" s="34">
        <v>12000</v>
      </c>
      <c r="F215" s="34">
        <f>G215</f>
        <v>13800</v>
      </c>
      <c r="G215" s="34">
        <v>13800</v>
      </c>
      <c r="H215" s="34"/>
      <c r="I215" s="34"/>
      <c r="J215" s="34"/>
      <c r="K215" s="34"/>
      <c r="L215" s="19">
        <f t="shared" si="15"/>
        <v>1.15</v>
      </c>
    </row>
    <row r="216" spans="1:12" ht="25.5">
      <c r="A216" s="28">
        <v>85226</v>
      </c>
      <c r="B216" s="45"/>
      <c r="C216" s="30" t="s">
        <v>94</v>
      </c>
      <c r="D216" s="34">
        <f>SUM(D217:D222)</f>
        <v>196385</v>
      </c>
      <c r="E216" s="34">
        <f>SUM(E217:E222)</f>
        <v>196385</v>
      </c>
      <c r="F216" s="34">
        <f>SUM(F217:F222)</f>
        <v>217816</v>
      </c>
      <c r="G216" s="34">
        <f>SUM(G217:G222)</f>
        <v>217816</v>
      </c>
      <c r="H216" s="34"/>
      <c r="I216" s="34"/>
      <c r="J216" s="34"/>
      <c r="K216" s="34"/>
      <c r="L216" s="19">
        <f t="shared" si="15"/>
        <v>1.1091274791862922</v>
      </c>
    </row>
    <row r="217" spans="1:12" ht="102">
      <c r="A217" s="28"/>
      <c r="B217" s="45">
        <v>2830</v>
      </c>
      <c r="C217" s="30" t="s">
        <v>122</v>
      </c>
      <c r="D217" s="34">
        <v>14000</v>
      </c>
      <c r="E217" s="34">
        <v>14000</v>
      </c>
      <c r="F217" s="34">
        <f aca="true" t="shared" si="17" ref="F217:F222">G217</f>
        <v>20000</v>
      </c>
      <c r="G217" s="34">
        <v>20000</v>
      </c>
      <c r="H217" s="34"/>
      <c r="I217" s="34"/>
      <c r="J217" s="34"/>
      <c r="K217" s="34"/>
      <c r="L217" s="19">
        <f>F217/E217</f>
        <v>1.4285714285714286</v>
      </c>
    </row>
    <row r="218" spans="1:12" ht="25.5">
      <c r="A218" s="28"/>
      <c r="B218" s="28">
        <v>4010</v>
      </c>
      <c r="C218" s="30" t="s">
        <v>22</v>
      </c>
      <c r="D218" s="34">
        <v>128470</v>
      </c>
      <c r="E218" s="34">
        <v>128470</v>
      </c>
      <c r="F218" s="34">
        <f t="shared" si="17"/>
        <v>124692</v>
      </c>
      <c r="G218" s="34">
        <v>124692</v>
      </c>
      <c r="H218" s="34"/>
      <c r="I218" s="34"/>
      <c r="J218" s="34"/>
      <c r="K218" s="34"/>
      <c r="L218" s="19">
        <f t="shared" si="15"/>
        <v>0.9705923561921072</v>
      </c>
    </row>
    <row r="219" spans="1:12" ht="25.5">
      <c r="A219" s="28"/>
      <c r="B219" s="28">
        <v>4040</v>
      </c>
      <c r="C219" s="30" t="s">
        <v>39</v>
      </c>
      <c r="D219" s="34">
        <v>8047</v>
      </c>
      <c r="E219" s="34">
        <v>8047</v>
      </c>
      <c r="F219" s="34">
        <f t="shared" si="17"/>
        <v>8950</v>
      </c>
      <c r="G219" s="34">
        <v>8950</v>
      </c>
      <c r="H219" s="34"/>
      <c r="I219" s="34"/>
      <c r="J219" s="34"/>
      <c r="K219" s="34"/>
      <c r="L219" s="19">
        <f t="shared" si="15"/>
        <v>1.1122157325711446</v>
      </c>
    </row>
    <row r="220" spans="1:12" ht="25.5">
      <c r="A220" s="28"/>
      <c r="B220" s="28">
        <v>4110</v>
      </c>
      <c r="C220" s="30" t="s">
        <v>23</v>
      </c>
      <c r="D220" s="34">
        <v>22747</v>
      </c>
      <c r="E220" s="34">
        <v>22747</v>
      </c>
      <c r="F220" s="34">
        <f t="shared" si="17"/>
        <v>24140</v>
      </c>
      <c r="G220" s="34">
        <v>24140</v>
      </c>
      <c r="H220" s="34"/>
      <c r="I220" s="34"/>
      <c r="J220" s="34"/>
      <c r="K220" s="34"/>
      <c r="L220" s="19">
        <f t="shared" si="15"/>
        <v>1.0612388446828154</v>
      </c>
    </row>
    <row r="221" spans="1:12" ht="25.5">
      <c r="A221" s="28"/>
      <c r="B221" s="28">
        <v>4120</v>
      </c>
      <c r="C221" s="30" t="s">
        <v>24</v>
      </c>
      <c r="D221" s="34">
        <v>3064</v>
      </c>
      <c r="E221" s="34">
        <v>3064</v>
      </c>
      <c r="F221" s="34">
        <f t="shared" si="17"/>
        <v>3280</v>
      </c>
      <c r="G221" s="34">
        <v>3280</v>
      </c>
      <c r="H221" s="34"/>
      <c r="I221" s="34"/>
      <c r="J221" s="34"/>
      <c r="K221" s="34"/>
      <c r="L221" s="19">
        <f t="shared" si="15"/>
        <v>1.0704960835509139</v>
      </c>
    </row>
    <row r="222" spans="1:12" ht="25.5">
      <c r="A222" s="28"/>
      <c r="B222" s="33" t="s">
        <v>130</v>
      </c>
      <c r="C222" s="30" t="s">
        <v>30</v>
      </c>
      <c r="D222" s="34">
        <v>20057</v>
      </c>
      <c r="E222" s="34">
        <v>20057</v>
      </c>
      <c r="F222" s="34">
        <f t="shared" si="17"/>
        <v>36754</v>
      </c>
      <c r="G222" s="34">
        <v>36754</v>
      </c>
      <c r="H222" s="34"/>
      <c r="I222" s="34"/>
      <c r="J222" s="34"/>
      <c r="K222" s="34"/>
      <c r="L222" s="19">
        <f t="shared" si="15"/>
        <v>1.8324774392980008</v>
      </c>
    </row>
    <row r="223" spans="1:12" ht="12.75">
      <c r="A223" s="28">
        <v>85231</v>
      </c>
      <c r="B223" s="33"/>
      <c r="C223" s="30" t="s">
        <v>141</v>
      </c>
      <c r="D223" s="34">
        <f>D224</f>
        <v>70000</v>
      </c>
      <c r="E223" s="34">
        <f>E224</f>
        <v>70000</v>
      </c>
      <c r="F223" s="34">
        <f>F224</f>
        <v>100000</v>
      </c>
      <c r="G223" s="34"/>
      <c r="H223" s="34"/>
      <c r="I223" s="34">
        <f>I224</f>
        <v>100000</v>
      </c>
      <c r="J223" s="34"/>
      <c r="K223" s="34"/>
      <c r="L223" s="19">
        <f>F223/E223</f>
        <v>1.4285714285714286</v>
      </c>
    </row>
    <row r="224" spans="1:12" ht="12.75">
      <c r="A224" s="28"/>
      <c r="B224" s="33">
        <v>3110</v>
      </c>
      <c r="C224" s="30" t="s">
        <v>90</v>
      </c>
      <c r="D224" s="34">
        <v>70000</v>
      </c>
      <c r="E224" s="34">
        <v>70000</v>
      </c>
      <c r="F224" s="34">
        <f>I224</f>
        <v>100000</v>
      </c>
      <c r="G224" s="34"/>
      <c r="H224" s="34"/>
      <c r="I224" s="34">
        <v>100000</v>
      </c>
      <c r="J224" s="34"/>
      <c r="K224" s="34"/>
      <c r="L224" s="19">
        <f>F224/E224</f>
        <v>1.4285714285714286</v>
      </c>
    </row>
    <row r="225" spans="1:12" ht="75">
      <c r="A225" s="24">
        <v>853</v>
      </c>
      <c r="B225" s="24"/>
      <c r="C225" s="26" t="s">
        <v>95</v>
      </c>
      <c r="D225" s="27">
        <f>SUM(D226,D228,D235,D241,D247,D249)</f>
        <v>4448385</v>
      </c>
      <c r="E225" s="27">
        <f>SUM(E226,E228,E235,E241,E247,E249)</f>
        <v>4448385</v>
      </c>
      <c r="F225" s="27">
        <f>SUM(F226,F228,F235,F241,F247,F249)</f>
        <v>4579352</v>
      </c>
      <c r="G225" s="27">
        <f>SUM(G226,G228,G235,G241,G247,G249)</f>
        <v>3936626</v>
      </c>
      <c r="H225" s="27"/>
      <c r="I225" s="27">
        <f>SUM(I228)</f>
        <v>276200</v>
      </c>
      <c r="J225" s="27"/>
      <c r="K225" s="27">
        <f>SUM(K249)</f>
        <v>366526</v>
      </c>
      <c r="L225" s="13">
        <f>F225/E225</f>
        <v>1.0294414714553708</v>
      </c>
    </row>
    <row r="226" spans="1:12" ht="38.25">
      <c r="A226" s="28">
        <v>85311</v>
      </c>
      <c r="B226" s="28"/>
      <c r="C226" s="30" t="s">
        <v>142</v>
      </c>
      <c r="D226" s="29">
        <f>SUM(D227)</f>
        <v>0</v>
      </c>
      <c r="E226" s="29">
        <f>SUM(E227)</f>
        <v>0</v>
      </c>
      <c r="F226" s="29">
        <f>G226</f>
        <v>125421</v>
      </c>
      <c r="G226" s="29">
        <f>SUM(G227)</f>
        <v>125421</v>
      </c>
      <c r="H226" s="29"/>
      <c r="I226" s="29"/>
      <c r="J226" s="29"/>
      <c r="K226" s="29"/>
      <c r="L226" s="19"/>
    </row>
    <row r="227" spans="1:12" ht="76.5">
      <c r="A227" s="28"/>
      <c r="B227" s="28">
        <v>2820</v>
      </c>
      <c r="C227" s="30" t="s">
        <v>96</v>
      </c>
      <c r="D227" s="29"/>
      <c r="E227" s="29"/>
      <c r="F227" s="29">
        <f>G227</f>
        <v>125421</v>
      </c>
      <c r="G227" s="29">
        <v>125421</v>
      </c>
      <c r="H227" s="29"/>
      <c r="I227" s="29"/>
      <c r="J227" s="29"/>
      <c r="K227" s="29"/>
      <c r="L227" s="19"/>
    </row>
    <row r="228" spans="1:12" ht="38.25">
      <c r="A228" s="28">
        <v>85321</v>
      </c>
      <c r="B228" s="28"/>
      <c r="C228" s="30" t="s">
        <v>97</v>
      </c>
      <c r="D228" s="29">
        <f>SUM(D229:D234)</f>
        <v>286200</v>
      </c>
      <c r="E228" s="29">
        <f>SUM(E229:E234)</f>
        <v>286200</v>
      </c>
      <c r="F228" s="29">
        <f>SUM(F229:F234)</f>
        <v>276200</v>
      </c>
      <c r="G228" s="29"/>
      <c r="H228" s="29"/>
      <c r="I228" s="29">
        <f>SUM(I229:I234)</f>
        <v>276200</v>
      </c>
      <c r="J228" s="29"/>
      <c r="K228" s="29"/>
      <c r="L228" s="46">
        <f aca="true" t="shared" si="18" ref="L228:L293">F228/E228</f>
        <v>0.9650593990216632</v>
      </c>
    </row>
    <row r="229" spans="1:12" ht="25.5">
      <c r="A229" s="36"/>
      <c r="B229" s="28">
        <v>4010</v>
      </c>
      <c r="C229" s="30" t="s">
        <v>22</v>
      </c>
      <c r="D229" s="29">
        <v>149000</v>
      </c>
      <c r="E229" s="29">
        <v>149000</v>
      </c>
      <c r="F229" s="29">
        <f aca="true" t="shared" si="19" ref="F229:F234">I229</f>
        <v>150000</v>
      </c>
      <c r="G229" s="31"/>
      <c r="H229" s="31"/>
      <c r="I229" s="29">
        <v>150000</v>
      </c>
      <c r="J229" s="31"/>
      <c r="K229" s="31"/>
      <c r="L229" s="46">
        <f t="shared" si="18"/>
        <v>1.0067114093959733</v>
      </c>
    </row>
    <row r="230" spans="1:12" ht="25.5">
      <c r="A230" s="36"/>
      <c r="B230" s="28">
        <v>4040</v>
      </c>
      <c r="C230" s="30" t="s">
        <v>39</v>
      </c>
      <c r="D230" s="29">
        <v>10699</v>
      </c>
      <c r="E230" s="29">
        <v>10699</v>
      </c>
      <c r="F230" s="29">
        <f t="shared" si="19"/>
        <v>12000</v>
      </c>
      <c r="G230" s="31"/>
      <c r="H230" s="31"/>
      <c r="I230" s="29">
        <v>12000</v>
      </c>
      <c r="J230" s="31"/>
      <c r="K230" s="31"/>
      <c r="L230" s="46">
        <f t="shared" si="18"/>
        <v>1.1216001495466865</v>
      </c>
    </row>
    <row r="231" spans="1:12" ht="25.5">
      <c r="A231" s="36"/>
      <c r="B231" s="28">
        <v>4110</v>
      </c>
      <c r="C231" s="30" t="s">
        <v>23</v>
      </c>
      <c r="D231" s="29">
        <v>27000</v>
      </c>
      <c r="E231" s="29">
        <v>27000</v>
      </c>
      <c r="F231" s="29">
        <f t="shared" si="19"/>
        <v>28000</v>
      </c>
      <c r="G231" s="31"/>
      <c r="H231" s="31"/>
      <c r="I231" s="29">
        <v>28000</v>
      </c>
      <c r="J231" s="31"/>
      <c r="K231" s="31"/>
      <c r="L231" s="46">
        <f t="shared" si="18"/>
        <v>1.037037037037037</v>
      </c>
    </row>
    <row r="232" spans="1:12" ht="25.5">
      <c r="A232" s="28"/>
      <c r="B232" s="28">
        <v>4120</v>
      </c>
      <c r="C232" s="30" t="s">
        <v>24</v>
      </c>
      <c r="D232" s="29">
        <v>4000</v>
      </c>
      <c r="E232" s="29">
        <v>4000</v>
      </c>
      <c r="F232" s="29">
        <f t="shared" si="19"/>
        <v>3000</v>
      </c>
      <c r="G232" s="29"/>
      <c r="H232" s="29"/>
      <c r="I232" s="29">
        <v>3000</v>
      </c>
      <c r="J232" s="29"/>
      <c r="K232" s="29"/>
      <c r="L232" s="46">
        <f t="shared" si="18"/>
        <v>0.75</v>
      </c>
    </row>
    <row r="233" spans="1:12" ht="25.5">
      <c r="A233" s="28"/>
      <c r="B233" s="28">
        <v>4170</v>
      </c>
      <c r="C233" s="30" t="s">
        <v>33</v>
      </c>
      <c r="D233" s="29">
        <v>75000</v>
      </c>
      <c r="E233" s="29">
        <v>75000</v>
      </c>
      <c r="F233" s="29">
        <f t="shared" si="19"/>
        <v>70000</v>
      </c>
      <c r="G233" s="29"/>
      <c r="H233" s="29"/>
      <c r="I233" s="29">
        <v>70000</v>
      </c>
      <c r="J233" s="29"/>
      <c r="K233" s="29"/>
      <c r="L233" s="46">
        <f t="shared" si="18"/>
        <v>0.9333333333333333</v>
      </c>
    </row>
    <row r="234" spans="1:12" ht="25.5">
      <c r="A234" s="28"/>
      <c r="B234" s="37" t="s">
        <v>130</v>
      </c>
      <c r="C234" s="30" t="s">
        <v>30</v>
      </c>
      <c r="D234" s="29">
        <v>20501</v>
      </c>
      <c r="E234" s="29">
        <v>20501</v>
      </c>
      <c r="F234" s="29">
        <f t="shared" si="19"/>
        <v>13200</v>
      </c>
      <c r="G234" s="29"/>
      <c r="H234" s="29"/>
      <c r="I234" s="29">
        <v>13200</v>
      </c>
      <c r="J234" s="29"/>
      <c r="K234" s="29"/>
      <c r="L234" s="46">
        <f t="shared" si="18"/>
        <v>0.6438710306814301</v>
      </c>
    </row>
    <row r="235" spans="1:12" ht="12.75">
      <c r="A235" s="28">
        <v>85322</v>
      </c>
      <c r="B235" s="37"/>
      <c r="C235" s="30" t="s">
        <v>98</v>
      </c>
      <c r="D235" s="29">
        <f>SUM(D236:D240)</f>
        <v>86184</v>
      </c>
      <c r="E235" s="29">
        <f>SUM(E236:E240)</f>
        <v>86184</v>
      </c>
      <c r="F235" s="29">
        <f>SUM(F236:F240)</f>
        <v>96926</v>
      </c>
      <c r="G235" s="29">
        <f>SUM(G236:G240)</f>
        <v>96926</v>
      </c>
      <c r="H235" s="29"/>
      <c r="I235" s="29"/>
      <c r="J235" s="29"/>
      <c r="K235" s="29"/>
      <c r="L235" s="46">
        <f t="shared" si="18"/>
        <v>1.1246403044648658</v>
      </c>
    </row>
    <row r="236" spans="1:12" ht="25.5">
      <c r="A236" s="28"/>
      <c r="B236" s="28">
        <v>4010</v>
      </c>
      <c r="C236" s="30" t="s">
        <v>22</v>
      </c>
      <c r="D236" s="29">
        <v>66963</v>
      </c>
      <c r="E236" s="29">
        <v>66963</v>
      </c>
      <c r="F236" s="29">
        <f>G236</f>
        <v>73400</v>
      </c>
      <c r="G236" s="29">
        <v>73400</v>
      </c>
      <c r="H236" s="29"/>
      <c r="I236" s="29"/>
      <c r="J236" s="29"/>
      <c r="K236" s="29"/>
      <c r="L236" s="46">
        <f t="shared" si="18"/>
        <v>1.0961277123187432</v>
      </c>
    </row>
    <row r="237" spans="1:12" ht="25.5">
      <c r="A237" s="28"/>
      <c r="B237" s="28">
        <v>4040</v>
      </c>
      <c r="C237" s="30" t="s">
        <v>39</v>
      </c>
      <c r="D237" s="29">
        <v>3015</v>
      </c>
      <c r="E237" s="29">
        <v>3015</v>
      </c>
      <c r="F237" s="29">
        <f>G237</f>
        <v>5000</v>
      </c>
      <c r="G237" s="29">
        <v>5000</v>
      </c>
      <c r="H237" s="29"/>
      <c r="I237" s="29"/>
      <c r="J237" s="29"/>
      <c r="K237" s="29"/>
      <c r="L237" s="46">
        <f t="shared" si="18"/>
        <v>1.658374792703151</v>
      </c>
    </row>
    <row r="238" spans="1:12" ht="25.5">
      <c r="A238" s="28"/>
      <c r="B238" s="28">
        <v>4110</v>
      </c>
      <c r="C238" s="30" t="s">
        <v>23</v>
      </c>
      <c r="D238" s="29">
        <v>12060</v>
      </c>
      <c r="E238" s="29">
        <v>12060</v>
      </c>
      <c r="F238" s="29">
        <f>G238</f>
        <v>13480</v>
      </c>
      <c r="G238" s="29">
        <v>13480</v>
      </c>
      <c r="H238" s="29"/>
      <c r="I238" s="29"/>
      <c r="J238" s="29"/>
      <c r="K238" s="29"/>
      <c r="L238" s="46">
        <f t="shared" si="18"/>
        <v>1.1177446102819237</v>
      </c>
    </row>
    <row r="239" spans="1:12" ht="25.5">
      <c r="A239" s="28"/>
      <c r="B239" s="28">
        <v>4120</v>
      </c>
      <c r="C239" s="30" t="s">
        <v>24</v>
      </c>
      <c r="D239" s="29">
        <v>1627</v>
      </c>
      <c r="E239" s="29">
        <v>1627</v>
      </c>
      <c r="F239" s="29">
        <f>G239</f>
        <v>1920</v>
      </c>
      <c r="G239" s="29">
        <v>1920</v>
      </c>
      <c r="H239" s="29"/>
      <c r="I239" s="29"/>
      <c r="J239" s="29"/>
      <c r="K239" s="29"/>
      <c r="L239" s="46">
        <f t="shared" si="18"/>
        <v>1.1800860479409958</v>
      </c>
    </row>
    <row r="240" spans="1:12" ht="25.5">
      <c r="A240" s="28"/>
      <c r="B240" s="37" t="s">
        <v>73</v>
      </c>
      <c r="C240" s="30" t="s">
        <v>30</v>
      </c>
      <c r="D240" s="29">
        <v>2519</v>
      </c>
      <c r="E240" s="29">
        <v>2519</v>
      </c>
      <c r="F240" s="29">
        <f>G240</f>
        <v>3126</v>
      </c>
      <c r="G240" s="29">
        <v>3126</v>
      </c>
      <c r="H240" s="29"/>
      <c r="I240" s="29"/>
      <c r="J240" s="29"/>
      <c r="K240" s="29"/>
      <c r="L240" s="46">
        <f t="shared" si="18"/>
        <v>1.240968638348551</v>
      </c>
    </row>
    <row r="241" spans="1:12" ht="38.25">
      <c r="A241" s="28">
        <v>85324</v>
      </c>
      <c r="B241" s="45"/>
      <c r="C241" s="30" t="s">
        <v>99</v>
      </c>
      <c r="D241" s="29">
        <f>SUM(D242:D246)</f>
        <v>313000</v>
      </c>
      <c r="E241" s="29">
        <f>SUM(E242:E246)</f>
        <v>313000</v>
      </c>
      <c r="F241" s="29">
        <f aca="true" t="shared" si="20" ref="F241:F246">G241</f>
        <v>359825</v>
      </c>
      <c r="G241" s="29">
        <f>SUM(G242:G246)</f>
        <v>359825</v>
      </c>
      <c r="H241" s="34"/>
      <c r="I241" s="34"/>
      <c r="J241" s="34"/>
      <c r="K241" s="34"/>
      <c r="L241" s="19">
        <f t="shared" si="18"/>
        <v>1.1496006389776359</v>
      </c>
    </row>
    <row r="242" spans="1:12" ht="25.5">
      <c r="A242" s="28"/>
      <c r="B242" s="28">
        <v>4010</v>
      </c>
      <c r="C242" s="30" t="s">
        <v>22</v>
      </c>
      <c r="D242" s="34">
        <v>210000</v>
      </c>
      <c r="E242" s="34">
        <v>210000</v>
      </c>
      <c r="F242" s="34">
        <f t="shared" si="20"/>
        <v>243400</v>
      </c>
      <c r="G242" s="34">
        <v>243400</v>
      </c>
      <c r="H242" s="34"/>
      <c r="I242" s="34"/>
      <c r="J242" s="34"/>
      <c r="K242" s="34"/>
      <c r="L242" s="19">
        <f t="shared" si="18"/>
        <v>1.159047619047619</v>
      </c>
    </row>
    <row r="243" spans="1:12" ht="25.5">
      <c r="A243" s="28"/>
      <c r="B243" s="28">
        <v>4040</v>
      </c>
      <c r="C243" s="30" t="s">
        <v>39</v>
      </c>
      <c r="D243" s="34">
        <v>14827</v>
      </c>
      <c r="E243" s="34">
        <v>14827</v>
      </c>
      <c r="F243" s="34">
        <f t="shared" si="20"/>
        <v>18500</v>
      </c>
      <c r="G243" s="34">
        <v>18500</v>
      </c>
      <c r="H243" s="34"/>
      <c r="I243" s="34"/>
      <c r="J243" s="34"/>
      <c r="K243" s="34"/>
      <c r="L243" s="19">
        <f t="shared" si="18"/>
        <v>1.2477237472179132</v>
      </c>
    </row>
    <row r="244" spans="1:12" ht="25.5">
      <c r="A244" s="28"/>
      <c r="B244" s="28">
        <v>4110</v>
      </c>
      <c r="C244" s="30" t="s">
        <v>23</v>
      </c>
      <c r="D244" s="34">
        <v>38000</v>
      </c>
      <c r="E244" s="34">
        <v>38000</v>
      </c>
      <c r="F244" s="34">
        <f t="shared" si="20"/>
        <v>44440</v>
      </c>
      <c r="G244" s="34">
        <v>44440</v>
      </c>
      <c r="H244" s="34"/>
      <c r="I244" s="34"/>
      <c r="J244" s="34"/>
      <c r="K244" s="34"/>
      <c r="L244" s="19">
        <f t="shared" si="18"/>
        <v>1.1694736842105262</v>
      </c>
    </row>
    <row r="245" spans="1:12" ht="25.5">
      <c r="A245" s="28"/>
      <c r="B245" s="28">
        <v>4120</v>
      </c>
      <c r="C245" s="30" t="s">
        <v>24</v>
      </c>
      <c r="D245" s="34">
        <v>5500</v>
      </c>
      <c r="E245" s="34">
        <v>5500</v>
      </c>
      <c r="F245" s="34">
        <f t="shared" si="20"/>
        <v>6320</v>
      </c>
      <c r="G245" s="34">
        <v>6320</v>
      </c>
      <c r="H245" s="34"/>
      <c r="I245" s="34"/>
      <c r="J245" s="34"/>
      <c r="K245" s="34"/>
      <c r="L245" s="19">
        <f t="shared" si="18"/>
        <v>1.1490909090909092</v>
      </c>
    </row>
    <row r="246" spans="1:12" ht="25.5">
      <c r="A246" s="28"/>
      <c r="B246" s="37" t="s">
        <v>130</v>
      </c>
      <c r="C246" s="30" t="s">
        <v>30</v>
      </c>
      <c r="D246" s="29">
        <v>44673</v>
      </c>
      <c r="E246" s="29">
        <v>44673</v>
      </c>
      <c r="F246" s="29">
        <f t="shared" si="20"/>
        <v>47165</v>
      </c>
      <c r="G246" s="29">
        <v>47165</v>
      </c>
      <c r="H246" s="31"/>
      <c r="I246" s="31"/>
      <c r="J246" s="31"/>
      <c r="K246" s="31"/>
      <c r="L246" s="19">
        <f t="shared" si="18"/>
        <v>1.0557831352270948</v>
      </c>
    </row>
    <row r="247" spans="1:12" ht="12.75">
      <c r="A247" s="28">
        <v>85333</v>
      </c>
      <c r="B247" s="37"/>
      <c r="C247" s="30" t="s">
        <v>100</v>
      </c>
      <c r="D247" s="29">
        <f>D248</f>
        <v>3257249</v>
      </c>
      <c r="E247" s="29">
        <f>E248</f>
        <v>3257249</v>
      </c>
      <c r="F247" s="29">
        <f>SUM(F248)</f>
        <v>3257249</v>
      </c>
      <c r="G247" s="29">
        <f>SUM(G248)</f>
        <v>3257249</v>
      </c>
      <c r="H247" s="31"/>
      <c r="I247" s="31"/>
      <c r="J247" s="31"/>
      <c r="K247" s="31"/>
      <c r="L247" s="19">
        <f>F247/E247</f>
        <v>1</v>
      </c>
    </row>
    <row r="248" spans="1:12" ht="102">
      <c r="A248" s="28"/>
      <c r="B248" s="37">
        <v>2320</v>
      </c>
      <c r="C248" s="30" t="s">
        <v>85</v>
      </c>
      <c r="D248" s="29">
        <v>3257249</v>
      </c>
      <c r="E248" s="29">
        <v>3257249</v>
      </c>
      <c r="F248" s="29">
        <f>G248</f>
        <v>3257249</v>
      </c>
      <c r="G248" s="29">
        <v>3257249</v>
      </c>
      <c r="H248" s="31"/>
      <c r="I248" s="31"/>
      <c r="J248" s="31"/>
      <c r="K248" s="31"/>
      <c r="L248" s="19">
        <f>F248/E248</f>
        <v>1</v>
      </c>
    </row>
    <row r="249" spans="1:12" ht="12.75">
      <c r="A249" s="28">
        <v>85395</v>
      </c>
      <c r="B249" s="45"/>
      <c r="C249" s="29" t="s">
        <v>15</v>
      </c>
      <c r="D249" s="29">
        <f>SUM(D250:D266)</f>
        <v>505752</v>
      </c>
      <c r="E249" s="29">
        <f>SUM(E250:E266)</f>
        <v>505752</v>
      </c>
      <c r="F249" s="29">
        <f>SUM(F250:F266)</f>
        <v>463731</v>
      </c>
      <c r="G249" s="29">
        <f>SUM(G250:G266)</f>
        <v>97205</v>
      </c>
      <c r="H249" s="34"/>
      <c r="I249" s="34"/>
      <c r="J249" s="34"/>
      <c r="K249" s="34">
        <f>SUM(K250:K266)</f>
        <v>366526</v>
      </c>
      <c r="L249" s="19">
        <f t="shared" si="18"/>
        <v>0.9169138233758838</v>
      </c>
    </row>
    <row r="250" spans="1:12" ht="76.5">
      <c r="A250" s="40"/>
      <c r="B250" s="28">
        <v>2820</v>
      </c>
      <c r="C250" s="30" t="s">
        <v>96</v>
      </c>
      <c r="D250" s="34">
        <v>25500</v>
      </c>
      <c r="E250" s="34">
        <v>25500</v>
      </c>
      <c r="F250" s="34">
        <f>G250</f>
        <v>35000</v>
      </c>
      <c r="G250" s="34">
        <v>35000</v>
      </c>
      <c r="H250" s="34"/>
      <c r="I250" s="34"/>
      <c r="J250" s="34"/>
      <c r="K250" s="34"/>
      <c r="L250" s="19">
        <f t="shared" si="18"/>
        <v>1.3725490196078431</v>
      </c>
    </row>
    <row r="251" spans="1:12" ht="25.5">
      <c r="A251" s="40"/>
      <c r="B251" s="28">
        <v>4018</v>
      </c>
      <c r="C251" s="30" t="s">
        <v>22</v>
      </c>
      <c r="D251" s="34">
        <v>50425</v>
      </c>
      <c r="E251" s="34">
        <v>50425</v>
      </c>
      <c r="F251" s="34">
        <f>K251</f>
        <v>68611</v>
      </c>
      <c r="G251" s="34"/>
      <c r="H251" s="34"/>
      <c r="I251" s="34"/>
      <c r="J251" s="34"/>
      <c r="K251" s="34">
        <v>68611</v>
      </c>
      <c r="L251" s="19">
        <f aca="true" t="shared" si="21" ref="L251:L256">F251/E251</f>
        <v>1.3606544372830938</v>
      </c>
    </row>
    <row r="252" spans="1:12" ht="25.5">
      <c r="A252" s="40"/>
      <c r="B252" s="28">
        <v>4019</v>
      </c>
      <c r="C252" s="30" t="s">
        <v>22</v>
      </c>
      <c r="D252" s="34">
        <v>8787</v>
      </c>
      <c r="E252" s="34">
        <v>8787</v>
      </c>
      <c r="F252" s="34">
        <f>G252</f>
        <v>4606</v>
      </c>
      <c r="G252" s="34">
        <v>4606</v>
      </c>
      <c r="H252" s="34"/>
      <c r="I252" s="34"/>
      <c r="J252" s="34"/>
      <c r="K252" s="34"/>
      <c r="L252" s="19">
        <f t="shared" si="21"/>
        <v>0.5241834528280415</v>
      </c>
    </row>
    <row r="253" spans="1:12" ht="25.5">
      <c r="A253" s="40"/>
      <c r="B253" s="28">
        <v>4010</v>
      </c>
      <c r="C253" s="30" t="s">
        <v>22</v>
      </c>
      <c r="D253" s="34">
        <v>37750</v>
      </c>
      <c r="E253" s="34">
        <v>37750</v>
      </c>
      <c r="F253" s="34">
        <f>K253</f>
        <v>51200</v>
      </c>
      <c r="G253" s="34"/>
      <c r="H253" s="34"/>
      <c r="I253" s="34"/>
      <c r="J253" s="34"/>
      <c r="K253" s="34">
        <v>51200</v>
      </c>
      <c r="L253" s="19">
        <f t="shared" si="21"/>
        <v>1.3562913907284768</v>
      </c>
    </row>
    <row r="254" spans="1:12" ht="25.5">
      <c r="A254" s="40"/>
      <c r="B254" s="28">
        <v>4118</v>
      </c>
      <c r="C254" s="30" t="s">
        <v>23</v>
      </c>
      <c r="D254" s="34">
        <v>8693</v>
      </c>
      <c r="E254" s="34">
        <v>8693</v>
      </c>
      <c r="F254" s="34">
        <f>K254</f>
        <v>11762</v>
      </c>
      <c r="G254" s="34"/>
      <c r="H254" s="34"/>
      <c r="I254" s="34"/>
      <c r="J254" s="34"/>
      <c r="K254" s="34">
        <v>11762</v>
      </c>
      <c r="L254" s="19">
        <f t="shared" si="21"/>
        <v>1.3530426780167952</v>
      </c>
    </row>
    <row r="255" spans="1:12" ht="25.5">
      <c r="A255" s="40"/>
      <c r="B255" s="28">
        <v>4119</v>
      </c>
      <c r="C255" s="30" t="s">
        <v>23</v>
      </c>
      <c r="D255" s="34">
        <v>1515</v>
      </c>
      <c r="E255" s="34">
        <v>1515</v>
      </c>
      <c r="F255" s="34">
        <f>G255</f>
        <v>786</v>
      </c>
      <c r="G255" s="34">
        <v>786</v>
      </c>
      <c r="H255" s="34"/>
      <c r="I255" s="34"/>
      <c r="J255" s="34"/>
      <c r="K255" s="34"/>
      <c r="L255" s="19">
        <f t="shared" si="21"/>
        <v>0.5188118811881188</v>
      </c>
    </row>
    <row r="256" spans="1:12" ht="25.5">
      <c r="A256" s="40"/>
      <c r="B256" s="28">
        <v>4110</v>
      </c>
      <c r="C256" s="30" t="s">
        <v>23</v>
      </c>
      <c r="D256" s="34">
        <v>6340</v>
      </c>
      <c r="E256" s="34">
        <v>6340</v>
      </c>
      <c r="F256" s="34">
        <f>K256</f>
        <v>8800</v>
      </c>
      <c r="G256" s="34"/>
      <c r="H256" s="34"/>
      <c r="I256" s="34"/>
      <c r="J256" s="34"/>
      <c r="K256" s="34">
        <v>8800</v>
      </c>
      <c r="L256" s="19">
        <f t="shared" si="21"/>
        <v>1.38801261829653</v>
      </c>
    </row>
    <row r="257" spans="1:12" ht="25.5">
      <c r="A257" s="40"/>
      <c r="B257" s="28">
        <v>4128</v>
      </c>
      <c r="C257" s="30" t="s">
        <v>24</v>
      </c>
      <c r="D257" s="34">
        <v>1241</v>
      </c>
      <c r="E257" s="34">
        <v>1241</v>
      </c>
      <c r="F257" s="34">
        <v>1677</v>
      </c>
      <c r="G257" s="34"/>
      <c r="H257" s="34"/>
      <c r="I257" s="34"/>
      <c r="J257" s="34"/>
      <c r="K257" s="34">
        <v>1677</v>
      </c>
      <c r="L257" s="19"/>
    </row>
    <row r="258" spans="1:12" ht="25.5">
      <c r="A258" s="40"/>
      <c r="B258" s="28">
        <v>4129</v>
      </c>
      <c r="C258" s="30" t="s">
        <v>24</v>
      </c>
      <c r="D258" s="34">
        <v>216</v>
      </c>
      <c r="E258" s="34">
        <v>216</v>
      </c>
      <c r="F258" s="34">
        <v>112</v>
      </c>
      <c r="G258" s="34">
        <v>112</v>
      </c>
      <c r="H258" s="34"/>
      <c r="I258" s="34"/>
      <c r="J258" s="34"/>
      <c r="K258" s="34"/>
      <c r="L258" s="19"/>
    </row>
    <row r="259" spans="1:12" ht="25.5">
      <c r="A259" s="40"/>
      <c r="B259" s="28">
        <v>4120</v>
      </c>
      <c r="C259" s="30" t="s">
        <v>24</v>
      </c>
      <c r="D259" s="34">
        <v>910</v>
      </c>
      <c r="E259" s="34">
        <v>910</v>
      </c>
      <c r="F259" s="34"/>
      <c r="G259" s="34"/>
      <c r="H259" s="34"/>
      <c r="I259" s="34"/>
      <c r="J259" s="34"/>
      <c r="K259" s="34"/>
      <c r="L259" s="19"/>
    </row>
    <row r="260" spans="1:12" ht="25.5">
      <c r="A260" s="40"/>
      <c r="B260" s="28">
        <v>4178</v>
      </c>
      <c r="C260" s="30" t="s">
        <v>33</v>
      </c>
      <c r="D260" s="34">
        <v>31833</v>
      </c>
      <c r="E260" s="34">
        <v>31833</v>
      </c>
      <c r="F260" s="34">
        <f>K260</f>
        <v>47362</v>
      </c>
      <c r="G260" s="34"/>
      <c r="H260" s="34"/>
      <c r="I260" s="34"/>
      <c r="J260" s="34"/>
      <c r="K260" s="34">
        <v>47362</v>
      </c>
      <c r="L260" s="19">
        <f>F260/E260</f>
        <v>1.4878270976659442</v>
      </c>
    </row>
    <row r="261" spans="1:12" ht="25.5">
      <c r="A261" s="40"/>
      <c r="B261" s="28">
        <v>4179</v>
      </c>
      <c r="C261" s="30" t="s">
        <v>33</v>
      </c>
      <c r="D261" s="34">
        <v>5547</v>
      </c>
      <c r="E261" s="34">
        <v>5547</v>
      </c>
      <c r="F261" s="34">
        <f>G261</f>
        <v>2687</v>
      </c>
      <c r="G261" s="34">
        <v>2687</v>
      </c>
      <c r="H261" s="34"/>
      <c r="I261" s="34"/>
      <c r="J261" s="34"/>
      <c r="K261" s="34"/>
      <c r="L261" s="19">
        <f>F261/E261</f>
        <v>0.48440598521723455</v>
      </c>
    </row>
    <row r="262" spans="1:12" ht="38.25">
      <c r="A262" s="40"/>
      <c r="B262" s="37" t="s">
        <v>123</v>
      </c>
      <c r="C262" s="30" t="s">
        <v>30</v>
      </c>
      <c r="D262" s="34">
        <v>231425</v>
      </c>
      <c r="E262" s="34">
        <v>231425</v>
      </c>
      <c r="F262" s="34">
        <f>SUM(G262,K262)</f>
        <v>160283</v>
      </c>
      <c r="G262" s="34">
        <v>52845</v>
      </c>
      <c r="H262" s="34"/>
      <c r="I262" s="34"/>
      <c r="J262" s="34"/>
      <c r="K262" s="34">
        <v>107438</v>
      </c>
      <c r="L262" s="19">
        <f>F262/E262</f>
        <v>0.6925915523387707</v>
      </c>
    </row>
    <row r="263" spans="1:12" ht="25.5">
      <c r="A263" s="40"/>
      <c r="B263" s="37">
        <v>6050</v>
      </c>
      <c r="C263" s="30" t="s">
        <v>64</v>
      </c>
      <c r="D263" s="34">
        <v>28355</v>
      </c>
      <c r="E263" s="34">
        <v>28355</v>
      </c>
      <c r="F263" s="34"/>
      <c r="G263" s="34"/>
      <c r="H263" s="34"/>
      <c r="I263" s="34"/>
      <c r="J263" s="34"/>
      <c r="K263" s="34"/>
      <c r="L263" s="19"/>
    </row>
    <row r="264" spans="1:12" ht="38.25">
      <c r="A264" s="40"/>
      <c r="B264" s="37">
        <v>6060</v>
      </c>
      <c r="C264" s="30" t="s">
        <v>40</v>
      </c>
      <c r="D264" s="34">
        <v>4000</v>
      </c>
      <c r="E264" s="34">
        <v>4000</v>
      </c>
      <c r="F264" s="34"/>
      <c r="G264" s="34"/>
      <c r="H264" s="34"/>
      <c r="I264" s="34"/>
      <c r="J264" s="34"/>
      <c r="K264" s="34"/>
      <c r="L264" s="19"/>
    </row>
    <row r="265" spans="1:12" ht="114.75">
      <c r="A265" s="40"/>
      <c r="B265" s="37">
        <v>6238</v>
      </c>
      <c r="C265" s="30" t="s">
        <v>124</v>
      </c>
      <c r="D265" s="34">
        <v>53834</v>
      </c>
      <c r="E265" s="34">
        <v>53834</v>
      </c>
      <c r="F265" s="34">
        <f>K265</f>
        <v>69676</v>
      </c>
      <c r="G265" s="34"/>
      <c r="H265" s="34"/>
      <c r="I265" s="34"/>
      <c r="J265" s="34"/>
      <c r="K265" s="34">
        <v>69676</v>
      </c>
      <c r="L265" s="19">
        <f>F265/E265</f>
        <v>1.2942749934985325</v>
      </c>
    </row>
    <row r="266" spans="1:12" ht="114.75">
      <c r="A266" s="40"/>
      <c r="B266" s="37">
        <v>6239</v>
      </c>
      <c r="C266" s="30" t="s">
        <v>124</v>
      </c>
      <c r="D266" s="34">
        <v>9381</v>
      </c>
      <c r="E266" s="34">
        <v>9381</v>
      </c>
      <c r="F266" s="34">
        <f>G266</f>
        <v>1169</v>
      </c>
      <c r="G266" s="34">
        <v>1169</v>
      </c>
      <c r="H266" s="34"/>
      <c r="I266" s="34"/>
      <c r="J266" s="34"/>
      <c r="K266" s="34"/>
      <c r="L266" s="19"/>
    </row>
    <row r="267" spans="1:12" ht="45">
      <c r="A267" s="24">
        <v>854</v>
      </c>
      <c r="B267" s="47"/>
      <c r="C267" s="26" t="s">
        <v>101</v>
      </c>
      <c r="D267" s="31">
        <f>SUM(D268,D274,D280,D287,D295,D303,D305,D309,D315,D317,D323)</f>
        <v>16963200</v>
      </c>
      <c r="E267" s="31">
        <f>SUM(E268,E274,E280,E287,E295,E303,E305,E309,E315,E317,E323)</f>
        <v>16963200</v>
      </c>
      <c r="F267" s="31">
        <f>SUM(F268,F274,F280,F287,F295,F303,F305,F309,F315,F317,F323)</f>
        <v>17793331</v>
      </c>
      <c r="G267" s="31">
        <f>SUM(G268,G274,G280,G287,G295,G303,G305,G309,G315,G317,G323)</f>
        <v>16293331</v>
      </c>
      <c r="H267" s="31"/>
      <c r="I267" s="34"/>
      <c r="J267" s="61">
        <f>SUM(J305)</f>
        <v>1500000</v>
      </c>
      <c r="K267" s="34"/>
      <c r="L267" s="13">
        <f t="shared" si="18"/>
        <v>1.0489371698736087</v>
      </c>
    </row>
    <row r="268" spans="1:12" ht="12.75">
      <c r="A268" s="28">
        <v>85401</v>
      </c>
      <c r="B268" s="37"/>
      <c r="C268" s="29" t="s">
        <v>102</v>
      </c>
      <c r="D268" s="34">
        <f>SUM(D269:D273)</f>
        <v>79200</v>
      </c>
      <c r="E268" s="34">
        <f>SUM(E269:E273)</f>
        <v>79200</v>
      </c>
      <c r="F268" s="29">
        <f aca="true" t="shared" si="22" ref="F268:F273">G268</f>
        <v>84600</v>
      </c>
      <c r="G268" s="29">
        <f>SUM(G269:G273)</f>
        <v>84600</v>
      </c>
      <c r="H268" s="34"/>
      <c r="I268" s="34"/>
      <c r="J268" s="34"/>
      <c r="K268" s="34"/>
      <c r="L268" s="19">
        <f t="shared" si="18"/>
        <v>1.0681818181818181</v>
      </c>
    </row>
    <row r="269" spans="1:12" ht="25.5">
      <c r="A269" s="28"/>
      <c r="B269" s="28">
        <v>4010</v>
      </c>
      <c r="C269" s="30" t="s">
        <v>22</v>
      </c>
      <c r="D269" s="34">
        <v>58000</v>
      </c>
      <c r="E269" s="34">
        <v>58000</v>
      </c>
      <c r="F269" s="34">
        <f t="shared" si="22"/>
        <v>61400</v>
      </c>
      <c r="G269" s="34">
        <v>61400</v>
      </c>
      <c r="H269" s="34"/>
      <c r="I269" s="34"/>
      <c r="J269" s="34"/>
      <c r="K269" s="34"/>
      <c r="L269" s="19">
        <f t="shared" si="18"/>
        <v>1.0586206896551724</v>
      </c>
    </row>
    <row r="270" spans="1:12" ht="25.5">
      <c r="A270" s="28"/>
      <c r="B270" s="28">
        <v>4040</v>
      </c>
      <c r="C270" s="30" t="s">
        <v>39</v>
      </c>
      <c r="D270" s="34">
        <v>4600</v>
      </c>
      <c r="E270" s="34">
        <v>4600</v>
      </c>
      <c r="F270" s="34">
        <f t="shared" si="22"/>
        <v>5300</v>
      </c>
      <c r="G270" s="34">
        <v>5300</v>
      </c>
      <c r="H270" s="34"/>
      <c r="I270" s="34"/>
      <c r="J270" s="34"/>
      <c r="K270" s="34"/>
      <c r="L270" s="19">
        <f t="shared" si="18"/>
        <v>1.1521739130434783</v>
      </c>
    </row>
    <row r="271" spans="1:12" ht="26.25">
      <c r="A271" s="28"/>
      <c r="B271" s="28">
        <v>4110</v>
      </c>
      <c r="C271" s="30" t="s">
        <v>23</v>
      </c>
      <c r="D271" s="29">
        <v>10400</v>
      </c>
      <c r="E271" s="29">
        <v>10400</v>
      </c>
      <c r="F271" s="29">
        <f t="shared" si="22"/>
        <v>11900</v>
      </c>
      <c r="G271" s="29">
        <v>11900</v>
      </c>
      <c r="H271" s="27"/>
      <c r="I271" s="27"/>
      <c r="J271" s="27"/>
      <c r="K271" s="27"/>
      <c r="L271" s="19">
        <f t="shared" si="18"/>
        <v>1.1442307692307692</v>
      </c>
    </row>
    <row r="272" spans="1:12" ht="25.5">
      <c r="A272" s="28"/>
      <c r="B272" s="28">
        <v>4120</v>
      </c>
      <c r="C272" s="30" t="s">
        <v>24</v>
      </c>
      <c r="D272" s="29">
        <v>1500</v>
      </c>
      <c r="E272" s="29">
        <v>1500</v>
      </c>
      <c r="F272" s="29">
        <f t="shared" si="22"/>
        <v>1600</v>
      </c>
      <c r="G272" s="29">
        <v>1600</v>
      </c>
      <c r="H272" s="31"/>
      <c r="I272" s="31"/>
      <c r="J272" s="31"/>
      <c r="K272" s="31"/>
      <c r="L272" s="19">
        <f t="shared" si="18"/>
        <v>1.0666666666666667</v>
      </c>
    </row>
    <row r="273" spans="1:12" ht="25.5">
      <c r="A273" s="28"/>
      <c r="B273" s="33" t="s">
        <v>59</v>
      </c>
      <c r="C273" s="30" t="s">
        <v>30</v>
      </c>
      <c r="D273" s="34">
        <v>4700</v>
      </c>
      <c r="E273" s="34">
        <v>4700</v>
      </c>
      <c r="F273" s="34">
        <f t="shared" si="22"/>
        <v>4400</v>
      </c>
      <c r="G273" s="34">
        <v>4400</v>
      </c>
      <c r="H273" s="34"/>
      <c r="I273" s="34"/>
      <c r="J273" s="34"/>
      <c r="K273" s="34"/>
      <c r="L273" s="19">
        <f t="shared" si="18"/>
        <v>0.9361702127659575</v>
      </c>
    </row>
    <row r="274" spans="1:12" ht="25.5">
      <c r="A274" s="28">
        <v>85403</v>
      </c>
      <c r="B274" s="45"/>
      <c r="C274" s="30" t="s">
        <v>103</v>
      </c>
      <c r="D274" s="29">
        <f>SUM(D275:D279)</f>
        <v>2722000</v>
      </c>
      <c r="E274" s="29">
        <f>SUM(E275:E279)</f>
        <v>2722000</v>
      </c>
      <c r="F274" s="29">
        <f>SUM(F275:F279)</f>
        <v>3361869</v>
      </c>
      <c r="G274" s="29">
        <f>SUM(G275:G279)</f>
        <v>3361869</v>
      </c>
      <c r="H274" s="34"/>
      <c r="I274" s="34"/>
      <c r="J274" s="34"/>
      <c r="K274" s="34"/>
      <c r="L274" s="19">
        <f t="shared" si="18"/>
        <v>1.235073108008817</v>
      </c>
    </row>
    <row r="275" spans="1:12" ht="25.5">
      <c r="A275" s="28"/>
      <c r="B275" s="28">
        <v>4010</v>
      </c>
      <c r="C275" s="30" t="s">
        <v>22</v>
      </c>
      <c r="D275" s="29">
        <v>1648300</v>
      </c>
      <c r="E275" s="29">
        <v>1648300</v>
      </c>
      <c r="F275" s="29">
        <f>G275</f>
        <v>2188000</v>
      </c>
      <c r="G275" s="29">
        <v>2188000</v>
      </c>
      <c r="H275" s="31"/>
      <c r="I275" s="31"/>
      <c r="J275" s="31"/>
      <c r="K275" s="31"/>
      <c r="L275" s="19">
        <f t="shared" si="18"/>
        <v>1.3274282594187952</v>
      </c>
    </row>
    <row r="276" spans="1:12" ht="25.5">
      <c r="A276" s="28"/>
      <c r="B276" s="28">
        <v>4040</v>
      </c>
      <c r="C276" s="30" t="s">
        <v>39</v>
      </c>
      <c r="D276" s="34">
        <v>128500</v>
      </c>
      <c r="E276" s="34">
        <v>128500</v>
      </c>
      <c r="F276" s="34">
        <f>G276</f>
        <v>164000</v>
      </c>
      <c r="G276" s="34">
        <v>164000</v>
      </c>
      <c r="H276" s="34"/>
      <c r="I276" s="34"/>
      <c r="J276" s="34"/>
      <c r="K276" s="34"/>
      <c r="L276" s="19">
        <f t="shared" si="18"/>
        <v>1.2762645914396886</v>
      </c>
    </row>
    <row r="277" spans="1:12" ht="25.5">
      <c r="A277" s="28"/>
      <c r="B277" s="28">
        <v>4110</v>
      </c>
      <c r="C277" s="30" t="s">
        <v>23</v>
      </c>
      <c r="D277" s="34">
        <v>305200</v>
      </c>
      <c r="E277" s="34">
        <v>305200</v>
      </c>
      <c r="F277" s="34">
        <f>G277</f>
        <v>379600</v>
      </c>
      <c r="G277" s="34">
        <v>379600</v>
      </c>
      <c r="H277" s="34"/>
      <c r="I277" s="34"/>
      <c r="J277" s="34"/>
      <c r="K277" s="34"/>
      <c r="L277" s="19">
        <f t="shared" si="18"/>
        <v>1.2437745740498034</v>
      </c>
    </row>
    <row r="278" spans="1:12" ht="26.25">
      <c r="A278" s="28"/>
      <c r="B278" s="28">
        <v>4120</v>
      </c>
      <c r="C278" s="30" t="s">
        <v>24</v>
      </c>
      <c r="D278" s="29">
        <v>43400</v>
      </c>
      <c r="E278" s="29">
        <v>43400</v>
      </c>
      <c r="F278" s="29">
        <f>G278</f>
        <v>57500</v>
      </c>
      <c r="G278" s="29">
        <v>57500</v>
      </c>
      <c r="H278" s="27"/>
      <c r="I278" s="27"/>
      <c r="J278" s="27"/>
      <c r="K278" s="27"/>
      <c r="L278" s="19">
        <f t="shared" si="18"/>
        <v>1.3248847926267282</v>
      </c>
    </row>
    <row r="279" spans="1:12" ht="26.25">
      <c r="A279" s="28"/>
      <c r="B279" s="33" t="s">
        <v>130</v>
      </c>
      <c r="C279" s="30" t="s">
        <v>30</v>
      </c>
      <c r="D279" s="29">
        <v>596600</v>
      </c>
      <c r="E279" s="29">
        <v>596600</v>
      </c>
      <c r="F279" s="29">
        <f aca="true" t="shared" si="23" ref="F279:F315">G279</f>
        <v>572769</v>
      </c>
      <c r="G279" s="29">
        <v>572769</v>
      </c>
      <c r="H279" s="27"/>
      <c r="I279" s="27"/>
      <c r="J279" s="27"/>
      <c r="K279" s="27"/>
      <c r="L279" s="19">
        <f t="shared" si="18"/>
        <v>0.9600553134428428</v>
      </c>
    </row>
    <row r="280" spans="1:12" ht="39">
      <c r="A280" s="28">
        <v>85406</v>
      </c>
      <c r="B280" s="45"/>
      <c r="C280" s="30" t="s">
        <v>104</v>
      </c>
      <c r="D280" s="29">
        <f>SUM(D281:D286)</f>
        <v>3355400</v>
      </c>
      <c r="E280" s="29">
        <f>SUM(E281:E286)</f>
        <v>3355400</v>
      </c>
      <c r="F280" s="29">
        <f t="shared" si="23"/>
        <v>3260800</v>
      </c>
      <c r="G280" s="29">
        <f>SUM(G281:G286)</f>
        <v>3260800</v>
      </c>
      <c r="H280" s="27"/>
      <c r="I280" s="27"/>
      <c r="J280" s="27"/>
      <c r="K280" s="27"/>
      <c r="L280" s="19">
        <f t="shared" si="18"/>
        <v>0.971806640042916</v>
      </c>
    </row>
    <row r="281" spans="1:12" ht="26.25">
      <c r="A281" s="28"/>
      <c r="B281" s="28">
        <v>4010</v>
      </c>
      <c r="C281" s="30" t="s">
        <v>22</v>
      </c>
      <c r="D281" s="29">
        <v>2300000</v>
      </c>
      <c r="E281" s="29">
        <v>2300000</v>
      </c>
      <c r="F281" s="29">
        <f t="shared" si="23"/>
        <v>2199100</v>
      </c>
      <c r="G281" s="29">
        <v>2199100</v>
      </c>
      <c r="H281" s="27"/>
      <c r="I281" s="27"/>
      <c r="J281" s="27"/>
      <c r="K281" s="27"/>
      <c r="L281" s="19">
        <f t="shared" si="18"/>
        <v>0.9561304347826087</v>
      </c>
    </row>
    <row r="282" spans="1:12" ht="26.25">
      <c r="A282" s="28"/>
      <c r="B282" s="28">
        <v>4040</v>
      </c>
      <c r="C282" s="30" t="s">
        <v>39</v>
      </c>
      <c r="D282" s="29">
        <v>178748</v>
      </c>
      <c r="E282" s="29">
        <v>178748</v>
      </c>
      <c r="F282" s="29">
        <f t="shared" si="23"/>
        <v>195000</v>
      </c>
      <c r="G282" s="29">
        <v>195000</v>
      </c>
      <c r="H282" s="27"/>
      <c r="I282" s="27"/>
      <c r="J282" s="27"/>
      <c r="K282" s="27"/>
      <c r="L282" s="19">
        <f t="shared" si="18"/>
        <v>1.0909212970215052</v>
      </c>
    </row>
    <row r="283" spans="1:12" ht="26.25">
      <c r="A283" s="28"/>
      <c r="B283" s="28">
        <v>4110</v>
      </c>
      <c r="C283" s="30" t="s">
        <v>23</v>
      </c>
      <c r="D283" s="29">
        <v>415200</v>
      </c>
      <c r="E283" s="29">
        <v>415200</v>
      </c>
      <c r="F283" s="29">
        <f t="shared" si="23"/>
        <v>395100</v>
      </c>
      <c r="G283" s="29">
        <v>395100</v>
      </c>
      <c r="H283" s="27"/>
      <c r="I283" s="27"/>
      <c r="J283" s="27"/>
      <c r="K283" s="27"/>
      <c r="L283" s="19">
        <f t="shared" si="18"/>
        <v>0.9515895953757225</v>
      </c>
    </row>
    <row r="284" spans="1:12" ht="26.25">
      <c r="A284" s="28"/>
      <c r="B284" s="28">
        <v>4120</v>
      </c>
      <c r="C284" s="30" t="s">
        <v>24</v>
      </c>
      <c r="D284" s="29">
        <v>59600</v>
      </c>
      <c r="E284" s="29">
        <v>59600</v>
      </c>
      <c r="F284" s="29">
        <f t="shared" si="23"/>
        <v>58600</v>
      </c>
      <c r="G284" s="29">
        <v>58600</v>
      </c>
      <c r="H284" s="27"/>
      <c r="I284" s="27"/>
      <c r="J284" s="27"/>
      <c r="K284" s="27"/>
      <c r="L284" s="19">
        <f t="shared" si="18"/>
        <v>0.9832214765100671</v>
      </c>
    </row>
    <row r="285" spans="1:12" ht="26.25">
      <c r="A285" s="28"/>
      <c r="B285" s="28">
        <v>4170</v>
      </c>
      <c r="C285" s="30" t="s">
        <v>33</v>
      </c>
      <c r="D285" s="29">
        <v>9500</v>
      </c>
      <c r="E285" s="29">
        <v>9500</v>
      </c>
      <c r="F285" s="29">
        <f>G285</f>
        <v>9000</v>
      </c>
      <c r="G285" s="29">
        <v>9000</v>
      </c>
      <c r="H285" s="27"/>
      <c r="I285" s="27"/>
      <c r="J285" s="27"/>
      <c r="K285" s="27"/>
      <c r="L285" s="19">
        <f t="shared" si="18"/>
        <v>0.9473684210526315</v>
      </c>
    </row>
    <row r="286" spans="1:12" ht="26.25">
      <c r="A286" s="28"/>
      <c r="B286" s="33" t="s">
        <v>130</v>
      </c>
      <c r="C286" s="30" t="s">
        <v>30</v>
      </c>
      <c r="D286" s="29">
        <v>392352</v>
      </c>
      <c r="E286" s="29">
        <v>392352</v>
      </c>
      <c r="F286" s="29">
        <f t="shared" si="23"/>
        <v>404000</v>
      </c>
      <c r="G286" s="29">
        <v>404000</v>
      </c>
      <c r="H286" s="27"/>
      <c r="I286" s="27"/>
      <c r="J286" s="27"/>
      <c r="K286" s="27"/>
      <c r="L286" s="19">
        <f t="shared" si="18"/>
        <v>1.0296876274365876</v>
      </c>
    </row>
    <row r="287" spans="1:12" ht="25.5">
      <c r="A287" s="28">
        <v>85407</v>
      </c>
      <c r="B287" s="45"/>
      <c r="C287" s="30" t="s">
        <v>105</v>
      </c>
      <c r="D287" s="29">
        <f>SUM(D288:D294)</f>
        <v>3448724</v>
      </c>
      <c r="E287" s="29">
        <f>SUM(E288:E294)</f>
        <v>3448724</v>
      </c>
      <c r="F287" s="29">
        <f t="shared" si="23"/>
        <v>4890562</v>
      </c>
      <c r="G287" s="29">
        <f>SUM(G288:G294)</f>
        <v>4890562</v>
      </c>
      <c r="H287" s="31"/>
      <c r="I287" s="31"/>
      <c r="J287" s="31"/>
      <c r="K287" s="31"/>
      <c r="L287" s="19">
        <f t="shared" si="18"/>
        <v>1.4180786864939032</v>
      </c>
    </row>
    <row r="288" spans="1:12" ht="25.5">
      <c r="A288" s="28"/>
      <c r="B288" s="28">
        <v>4010</v>
      </c>
      <c r="C288" s="30" t="s">
        <v>22</v>
      </c>
      <c r="D288" s="29">
        <v>2040000</v>
      </c>
      <c r="E288" s="29">
        <v>2040000</v>
      </c>
      <c r="F288" s="29">
        <f t="shared" si="23"/>
        <v>2000000</v>
      </c>
      <c r="G288" s="29">
        <v>2000000</v>
      </c>
      <c r="H288" s="31"/>
      <c r="I288" s="31"/>
      <c r="J288" s="31"/>
      <c r="K288" s="31"/>
      <c r="L288" s="19">
        <f t="shared" si="18"/>
        <v>0.9803921568627451</v>
      </c>
    </row>
    <row r="289" spans="1:12" ht="25.5">
      <c r="A289" s="28"/>
      <c r="B289" s="28">
        <v>4040</v>
      </c>
      <c r="C289" s="30" t="s">
        <v>39</v>
      </c>
      <c r="D289" s="29">
        <v>154224</v>
      </c>
      <c r="E289" s="29">
        <v>154224</v>
      </c>
      <c r="F289" s="29">
        <f t="shared" si="23"/>
        <v>169000</v>
      </c>
      <c r="G289" s="29">
        <v>169000</v>
      </c>
      <c r="H289" s="31"/>
      <c r="I289" s="31"/>
      <c r="J289" s="31"/>
      <c r="K289" s="31"/>
      <c r="L289" s="19">
        <f t="shared" si="18"/>
        <v>1.0958086938479095</v>
      </c>
    </row>
    <row r="290" spans="1:12" ht="25.5">
      <c r="A290" s="28"/>
      <c r="B290" s="28">
        <v>4110</v>
      </c>
      <c r="C290" s="30" t="s">
        <v>23</v>
      </c>
      <c r="D290" s="29">
        <v>377200</v>
      </c>
      <c r="E290" s="29">
        <v>377200</v>
      </c>
      <c r="F290" s="29">
        <f t="shared" si="23"/>
        <v>374400</v>
      </c>
      <c r="G290" s="29">
        <v>374400</v>
      </c>
      <c r="H290" s="31"/>
      <c r="I290" s="31"/>
      <c r="J290" s="31"/>
      <c r="K290" s="31"/>
      <c r="L290" s="19">
        <f t="shared" si="18"/>
        <v>0.9925768822905621</v>
      </c>
    </row>
    <row r="291" spans="1:12" ht="25.5">
      <c r="A291" s="28"/>
      <c r="B291" s="28">
        <v>4120</v>
      </c>
      <c r="C291" s="30" t="s">
        <v>24</v>
      </c>
      <c r="D291" s="29">
        <v>52800</v>
      </c>
      <c r="E291" s="29">
        <v>52800</v>
      </c>
      <c r="F291" s="29">
        <f t="shared" si="23"/>
        <v>52500</v>
      </c>
      <c r="G291" s="29">
        <v>52500</v>
      </c>
      <c r="H291" s="31"/>
      <c r="I291" s="31"/>
      <c r="J291" s="31"/>
      <c r="K291" s="31"/>
      <c r="L291" s="19">
        <f t="shared" si="18"/>
        <v>0.9943181818181818</v>
      </c>
    </row>
    <row r="292" spans="1:12" ht="25.5">
      <c r="A292" s="28"/>
      <c r="B292" s="28">
        <v>4170</v>
      </c>
      <c r="C292" s="30" t="s">
        <v>33</v>
      </c>
      <c r="D292" s="29">
        <v>9400</v>
      </c>
      <c r="E292" s="29">
        <v>9400</v>
      </c>
      <c r="F292" s="29">
        <f>G292</f>
        <v>8000</v>
      </c>
      <c r="G292" s="29">
        <v>8000</v>
      </c>
      <c r="H292" s="31"/>
      <c r="I292" s="31"/>
      <c r="J292" s="31"/>
      <c r="K292" s="31"/>
      <c r="L292" s="19">
        <f t="shared" si="18"/>
        <v>0.851063829787234</v>
      </c>
    </row>
    <row r="293" spans="1:12" ht="25.5">
      <c r="A293" s="28"/>
      <c r="B293" s="28">
        <v>6050</v>
      </c>
      <c r="C293" s="30" t="s">
        <v>64</v>
      </c>
      <c r="D293" s="29">
        <v>260000</v>
      </c>
      <c r="E293" s="29">
        <v>260000</v>
      </c>
      <c r="F293" s="29">
        <f>G293</f>
        <v>1800000</v>
      </c>
      <c r="G293" s="29">
        <v>1800000</v>
      </c>
      <c r="H293" s="31"/>
      <c r="I293" s="31"/>
      <c r="J293" s="31"/>
      <c r="K293" s="31"/>
      <c r="L293" s="19">
        <f t="shared" si="18"/>
        <v>6.923076923076923</v>
      </c>
    </row>
    <row r="294" spans="1:12" ht="25.5">
      <c r="A294" s="28"/>
      <c r="B294" s="33" t="s">
        <v>130</v>
      </c>
      <c r="C294" s="30" t="s">
        <v>30</v>
      </c>
      <c r="D294" s="29">
        <v>555100</v>
      </c>
      <c r="E294" s="29">
        <v>555100</v>
      </c>
      <c r="F294" s="29">
        <f t="shared" si="23"/>
        <v>486662</v>
      </c>
      <c r="G294" s="29">
        <v>486662</v>
      </c>
      <c r="H294" s="29"/>
      <c r="I294" s="29"/>
      <c r="J294" s="29"/>
      <c r="K294" s="29"/>
      <c r="L294" s="19">
        <f aca="true" t="shared" si="24" ref="L294:L338">F294/E294</f>
        <v>0.876710502612142</v>
      </c>
    </row>
    <row r="295" spans="1:12" ht="12.75">
      <c r="A295" s="28">
        <v>85410</v>
      </c>
      <c r="B295" s="33"/>
      <c r="C295" s="30" t="s">
        <v>106</v>
      </c>
      <c r="D295" s="29">
        <f>SUM(D296:D302)</f>
        <v>3653900</v>
      </c>
      <c r="E295" s="29">
        <f>SUM(E296:E302)</f>
        <v>3653900</v>
      </c>
      <c r="F295" s="29">
        <f t="shared" si="23"/>
        <v>3204500</v>
      </c>
      <c r="G295" s="29">
        <f>SUM(G296:G302)</f>
        <v>3204500</v>
      </c>
      <c r="H295" s="31"/>
      <c r="I295" s="31"/>
      <c r="J295" s="31"/>
      <c r="K295" s="31"/>
      <c r="L295" s="19">
        <f t="shared" si="24"/>
        <v>0.8770081283012672</v>
      </c>
    </row>
    <row r="296" spans="1:12" ht="25.5">
      <c r="A296" s="28"/>
      <c r="B296" s="28">
        <v>4010</v>
      </c>
      <c r="C296" s="30" t="s">
        <v>22</v>
      </c>
      <c r="D296" s="29">
        <v>2228000</v>
      </c>
      <c r="E296" s="29">
        <v>2228000</v>
      </c>
      <c r="F296" s="29">
        <f t="shared" si="23"/>
        <v>1830100</v>
      </c>
      <c r="G296" s="29">
        <v>1830100</v>
      </c>
      <c r="H296" s="31"/>
      <c r="I296" s="31"/>
      <c r="J296" s="31"/>
      <c r="K296" s="31"/>
      <c r="L296" s="19">
        <f t="shared" si="24"/>
        <v>0.8214093357271095</v>
      </c>
    </row>
    <row r="297" spans="1:12" ht="25.5">
      <c r="A297" s="28"/>
      <c r="B297" s="28">
        <v>4040</v>
      </c>
      <c r="C297" s="30" t="s">
        <v>39</v>
      </c>
      <c r="D297" s="29">
        <v>180300</v>
      </c>
      <c r="E297" s="29">
        <v>180300</v>
      </c>
      <c r="F297" s="29">
        <f t="shared" si="23"/>
        <v>183000</v>
      </c>
      <c r="G297" s="29">
        <v>183000</v>
      </c>
      <c r="H297" s="31"/>
      <c r="I297" s="31"/>
      <c r="J297" s="31"/>
      <c r="K297" s="31"/>
      <c r="L297" s="19">
        <f t="shared" si="24"/>
        <v>1.0149750415973378</v>
      </c>
    </row>
    <row r="298" spans="1:12" ht="25.5">
      <c r="A298" s="28"/>
      <c r="B298" s="28">
        <v>4110</v>
      </c>
      <c r="C298" s="30" t="s">
        <v>23</v>
      </c>
      <c r="D298" s="29">
        <v>412100</v>
      </c>
      <c r="E298" s="29">
        <v>412100</v>
      </c>
      <c r="F298" s="29">
        <f t="shared" si="23"/>
        <v>336000</v>
      </c>
      <c r="G298" s="29">
        <v>336000</v>
      </c>
      <c r="H298" s="31"/>
      <c r="I298" s="31"/>
      <c r="J298" s="31"/>
      <c r="K298" s="31"/>
      <c r="L298" s="19">
        <f t="shared" si="24"/>
        <v>0.8153360834748847</v>
      </c>
    </row>
    <row r="299" spans="1:12" ht="25.5">
      <c r="A299" s="28"/>
      <c r="B299" s="28">
        <v>4120</v>
      </c>
      <c r="C299" s="30" t="s">
        <v>24</v>
      </c>
      <c r="D299" s="29">
        <v>57400</v>
      </c>
      <c r="E299" s="29">
        <v>57400</v>
      </c>
      <c r="F299" s="29">
        <f t="shared" si="23"/>
        <v>47800</v>
      </c>
      <c r="G299" s="29">
        <v>47800</v>
      </c>
      <c r="H299" s="31"/>
      <c r="I299" s="31"/>
      <c r="J299" s="31"/>
      <c r="K299" s="31"/>
      <c r="L299" s="19">
        <f t="shared" si="24"/>
        <v>0.8327526132404182</v>
      </c>
    </row>
    <row r="300" spans="1:12" ht="25.5">
      <c r="A300" s="28"/>
      <c r="B300" s="28">
        <v>4170</v>
      </c>
      <c r="C300" s="30" t="s">
        <v>33</v>
      </c>
      <c r="D300" s="29">
        <v>6600</v>
      </c>
      <c r="E300" s="29">
        <v>6600</v>
      </c>
      <c r="F300" s="29">
        <f>G300</f>
        <v>2000</v>
      </c>
      <c r="G300" s="29">
        <v>2000</v>
      </c>
      <c r="H300" s="31"/>
      <c r="I300" s="31"/>
      <c r="J300" s="31"/>
      <c r="K300" s="31"/>
      <c r="L300" s="19">
        <f t="shared" si="24"/>
        <v>0.30303030303030304</v>
      </c>
    </row>
    <row r="301" spans="1:12" ht="25.5">
      <c r="A301" s="28"/>
      <c r="B301" s="28">
        <v>6050</v>
      </c>
      <c r="C301" s="30" t="s">
        <v>64</v>
      </c>
      <c r="D301" s="29"/>
      <c r="E301" s="29"/>
      <c r="F301" s="29">
        <f>G301</f>
        <v>0</v>
      </c>
      <c r="G301" s="29"/>
      <c r="H301" s="31"/>
      <c r="I301" s="31"/>
      <c r="J301" s="31"/>
      <c r="K301" s="31"/>
      <c r="L301" s="19"/>
    </row>
    <row r="302" spans="1:12" ht="25.5">
      <c r="A302" s="28"/>
      <c r="B302" s="33" t="s">
        <v>130</v>
      </c>
      <c r="C302" s="30" t="s">
        <v>30</v>
      </c>
      <c r="D302" s="29">
        <v>769500</v>
      </c>
      <c r="E302" s="29">
        <v>769500</v>
      </c>
      <c r="F302" s="29">
        <f t="shared" si="23"/>
        <v>805600</v>
      </c>
      <c r="G302" s="29">
        <v>805600</v>
      </c>
      <c r="H302" s="31"/>
      <c r="I302" s="31"/>
      <c r="J302" s="31"/>
      <c r="K302" s="31"/>
      <c r="L302" s="19">
        <f t="shared" si="24"/>
        <v>1.0469135802469136</v>
      </c>
    </row>
    <row r="303" spans="1:12" ht="63.75">
      <c r="A303" s="28">
        <v>85412</v>
      </c>
      <c r="B303" s="33"/>
      <c r="C303" s="30" t="s">
        <v>107</v>
      </c>
      <c r="D303" s="29">
        <f>SUM(D304)</f>
        <v>85500</v>
      </c>
      <c r="E303" s="29">
        <f>SUM(E304)</f>
        <v>85500</v>
      </c>
      <c r="F303" s="29">
        <f t="shared" si="23"/>
        <v>80000</v>
      </c>
      <c r="G303" s="29">
        <f>SUM(G304)</f>
        <v>80000</v>
      </c>
      <c r="H303" s="31"/>
      <c r="I303" s="31"/>
      <c r="J303" s="31"/>
      <c r="K303" s="31"/>
      <c r="L303" s="19">
        <f t="shared" si="24"/>
        <v>0.935672514619883</v>
      </c>
    </row>
    <row r="304" spans="1:12" ht="12.75">
      <c r="A304" s="28"/>
      <c r="B304" s="33">
        <v>4300</v>
      </c>
      <c r="C304" s="30" t="s">
        <v>13</v>
      </c>
      <c r="D304" s="29">
        <v>85500</v>
      </c>
      <c r="E304" s="29">
        <v>85500</v>
      </c>
      <c r="F304" s="29">
        <f t="shared" si="23"/>
        <v>80000</v>
      </c>
      <c r="G304" s="29">
        <v>80000</v>
      </c>
      <c r="H304" s="31"/>
      <c r="I304" s="31"/>
      <c r="J304" s="31"/>
      <c r="K304" s="31"/>
      <c r="L304" s="19">
        <f t="shared" si="24"/>
        <v>0.935672514619883</v>
      </c>
    </row>
    <row r="305" spans="1:12" ht="25.5">
      <c r="A305" s="28">
        <v>85415</v>
      </c>
      <c r="B305" s="33"/>
      <c r="C305" s="30" t="s">
        <v>143</v>
      </c>
      <c r="D305" s="29">
        <f>SUM(D306:D308)</f>
        <v>2434300</v>
      </c>
      <c r="E305" s="29">
        <f>SUM(E306:E308)</f>
        <v>2434300</v>
      </c>
      <c r="F305" s="29">
        <f>SUM(G305,J305)</f>
        <v>1680000</v>
      </c>
      <c r="G305" s="29">
        <f>SUM(G306:G308)</f>
        <v>180000</v>
      </c>
      <c r="H305" s="31"/>
      <c r="I305" s="31"/>
      <c r="J305" s="60">
        <f>SUM(J306:J308)</f>
        <v>1500000</v>
      </c>
      <c r="K305" s="31"/>
      <c r="L305" s="19">
        <f t="shared" si="24"/>
        <v>0.6901367949718605</v>
      </c>
    </row>
    <row r="306" spans="1:12" ht="12.75">
      <c r="A306" s="28"/>
      <c r="B306" s="33">
        <v>3240</v>
      </c>
      <c r="C306" s="30" t="s">
        <v>134</v>
      </c>
      <c r="D306" s="29">
        <v>173800</v>
      </c>
      <c r="E306" s="29">
        <v>173800</v>
      </c>
      <c r="F306" s="29">
        <f>G306</f>
        <v>180000</v>
      </c>
      <c r="G306" s="29">
        <v>180000</v>
      </c>
      <c r="H306" s="31"/>
      <c r="I306" s="31"/>
      <c r="J306" s="31"/>
      <c r="K306" s="31"/>
      <c r="L306" s="19">
        <f>F306/E306</f>
        <v>1.0356731875719218</v>
      </c>
    </row>
    <row r="307" spans="1:12" ht="12.75">
      <c r="A307" s="28"/>
      <c r="B307" s="33">
        <v>3248</v>
      </c>
      <c r="C307" s="30" t="s">
        <v>134</v>
      </c>
      <c r="D307" s="29">
        <v>1538270</v>
      </c>
      <c r="E307" s="29">
        <v>1538270</v>
      </c>
      <c r="F307" s="29">
        <f>J307</f>
        <v>1017600</v>
      </c>
      <c r="G307" s="29"/>
      <c r="H307" s="31"/>
      <c r="I307" s="31"/>
      <c r="J307" s="60">
        <v>1017600</v>
      </c>
      <c r="K307" s="31"/>
      <c r="L307" s="19">
        <f>F306/E306</f>
        <v>1.0356731875719218</v>
      </c>
    </row>
    <row r="308" spans="1:12" ht="12.75">
      <c r="A308" s="28"/>
      <c r="B308" s="33">
        <v>3249</v>
      </c>
      <c r="C308" s="30" t="s">
        <v>134</v>
      </c>
      <c r="D308" s="29">
        <v>722230</v>
      </c>
      <c r="E308" s="29">
        <v>722230</v>
      </c>
      <c r="F308" s="29">
        <f>J308</f>
        <v>482400</v>
      </c>
      <c r="G308" s="29"/>
      <c r="H308" s="31"/>
      <c r="I308" s="31"/>
      <c r="J308" s="60">
        <v>482400</v>
      </c>
      <c r="K308" s="31"/>
      <c r="L308" s="19">
        <f>F308/E308</f>
        <v>0.6679312684324938</v>
      </c>
    </row>
    <row r="309" spans="1:12" ht="25.5">
      <c r="A309" s="28">
        <v>85417</v>
      </c>
      <c r="B309" s="33"/>
      <c r="C309" s="30" t="s">
        <v>108</v>
      </c>
      <c r="D309" s="29">
        <f>SUM(D310:D314)</f>
        <v>549976</v>
      </c>
      <c r="E309" s="29">
        <f>SUM(E310:E314)</f>
        <v>549976</v>
      </c>
      <c r="F309" s="29">
        <f t="shared" si="23"/>
        <v>606000</v>
      </c>
      <c r="G309" s="29">
        <f>SUM(G310:G314)</f>
        <v>606000</v>
      </c>
      <c r="H309" s="31"/>
      <c r="I309" s="31"/>
      <c r="J309" s="31"/>
      <c r="K309" s="31"/>
      <c r="L309" s="19">
        <f t="shared" si="24"/>
        <v>1.101866263255124</v>
      </c>
    </row>
    <row r="310" spans="1:12" ht="25.5">
      <c r="A310" s="28"/>
      <c r="B310" s="28">
        <v>4010</v>
      </c>
      <c r="C310" s="30" t="s">
        <v>22</v>
      </c>
      <c r="D310" s="29">
        <v>287500</v>
      </c>
      <c r="E310" s="29">
        <v>287500</v>
      </c>
      <c r="F310" s="29">
        <f t="shared" si="23"/>
        <v>325000</v>
      </c>
      <c r="G310" s="29">
        <v>325000</v>
      </c>
      <c r="H310" s="31"/>
      <c r="I310" s="31"/>
      <c r="J310" s="31"/>
      <c r="K310" s="31"/>
      <c r="L310" s="19">
        <f t="shared" si="24"/>
        <v>1.1304347826086956</v>
      </c>
    </row>
    <row r="311" spans="1:12" ht="25.5">
      <c r="A311" s="28"/>
      <c r="B311" s="28">
        <v>4040</v>
      </c>
      <c r="C311" s="30" t="s">
        <v>39</v>
      </c>
      <c r="D311" s="29">
        <v>23176</v>
      </c>
      <c r="E311" s="29">
        <v>23176</v>
      </c>
      <c r="F311" s="29">
        <f t="shared" si="23"/>
        <v>26000</v>
      </c>
      <c r="G311" s="29">
        <v>26000</v>
      </c>
      <c r="H311" s="31"/>
      <c r="I311" s="31"/>
      <c r="J311" s="31"/>
      <c r="K311" s="31"/>
      <c r="L311" s="19">
        <f t="shared" si="24"/>
        <v>1.1218501898515707</v>
      </c>
    </row>
    <row r="312" spans="1:12" ht="25.5">
      <c r="A312" s="28"/>
      <c r="B312" s="28">
        <v>4110</v>
      </c>
      <c r="C312" s="30" t="s">
        <v>23</v>
      </c>
      <c r="D312" s="29">
        <v>51100</v>
      </c>
      <c r="E312" s="29">
        <v>51100</v>
      </c>
      <c r="F312" s="29">
        <f t="shared" si="23"/>
        <v>56900</v>
      </c>
      <c r="G312" s="29">
        <v>56900</v>
      </c>
      <c r="H312" s="31"/>
      <c r="I312" s="31"/>
      <c r="J312" s="31"/>
      <c r="K312" s="31"/>
      <c r="L312" s="19">
        <f t="shared" si="24"/>
        <v>1.1135029354207437</v>
      </c>
    </row>
    <row r="313" spans="1:12" ht="25.5">
      <c r="A313" s="28"/>
      <c r="B313" s="28">
        <v>4120</v>
      </c>
      <c r="C313" s="30" t="s">
        <v>24</v>
      </c>
      <c r="D313" s="29">
        <v>7600</v>
      </c>
      <c r="E313" s="29">
        <v>7600</v>
      </c>
      <c r="F313" s="29">
        <f t="shared" si="23"/>
        <v>8000</v>
      </c>
      <c r="G313" s="29">
        <v>8000</v>
      </c>
      <c r="H313" s="31"/>
      <c r="I313" s="31"/>
      <c r="J313" s="31"/>
      <c r="K313" s="31"/>
      <c r="L313" s="19">
        <f t="shared" si="24"/>
        <v>1.0526315789473684</v>
      </c>
    </row>
    <row r="314" spans="1:12" ht="25.5">
      <c r="A314" s="28"/>
      <c r="B314" s="33" t="s">
        <v>59</v>
      </c>
      <c r="C314" s="30" t="s">
        <v>144</v>
      </c>
      <c r="D314" s="29">
        <v>180600</v>
      </c>
      <c r="E314" s="29">
        <v>180600</v>
      </c>
      <c r="F314" s="29">
        <f t="shared" si="23"/>
        <v>190100</v>
      </c>
      <c r="G314" s="29">
        <v>190100</v>
      </c>
      <c r="H314" s="31"/>
      <c r="I314" s="31"/>
      <c r="J314" s="31"/>
      <c r="K314" s="31"/>
      <c r="L314" s="19">
        <f t="shared" si="24"/>
        <v>1.0526024363233666</v>
      </c>
    </row>
    <row r="315" spans="1:12" ht="25.5">
      <c r="A315" s="28">
        <v>85419</v>
      </c>
      <c r="B315" s="33"/>
      <c r="C315" s="30" t="s">
        <v>109</v>
      </c>
      <c r="D315" s="29">
        <f>SUM(D316)</f>
        <v>505800</v>
      </c>
      <c r="E315" s="29">
        <f>SUM(E316)</f>
        <v>505800</v>
      </c>
      <c r="F315" s="29">
        <f t="shared" si="23"/>
        <v>501300</v>
      </c>
      <c r="G315" s="29">
        <f>SUM(G316)</f>
        <v>501300</v>
      </c>
      <c r="H315" s="31"/>
      <c r="I315" s="31"/>
      <c r="J315" s="31"/>
      <c r="K315" s="31"/>
      <c r="L315" s="19">
        <f t="shared" si="24"/>
        <v>0.9911032028469751</v>
      </c>
    </row>
    <row r="316" spans="1:12" ht="51">
      <c r="A316" s="28"/>
      <c r="B316" s="33">
        <v>2540</v>
      </c>
      <c r="C316" s="30" t="s">
        <v>58</v>
      </c>
      <c r="D316" s="29">
        <v>505800</v>
      </c>
      <c r="E316" s="29">
        <v>505800</v>
      </c>
      <c r="F316" s="29">
        <f>G316</f>
        <v>501300</v>
      </c>
      <c r="G316" s="29">
        <v>501300</v>
      </c>
      <c r="H316" s="31"/>
      <c r="I316" s="31"/>
      <c r="J316" s="31"/>
      <c r="K316" s="31"/>
      <c r="L316" s="19">
        <f t="shared" si="24"/>
        <v>0.9911032028469751</v>
      </c>
    </row>
    <row r="317" spans="1:12" ht="25.5">
      <c r="A317" s="28">
        <v>85446</v>
      </c>
      <c r="B317" s="33"/>
      <c r="C317" s="30" t="s">
        <v>71</v>
      </c>
      <c r="D317" s="29">
        <f>SUM(D318:D322)</f>
        <v>43200</v>
      </c>
      <c r="E317" s="29">
        <f>SUM(E318:E322)</f>
        <v>43200</v>
      </c>
      <c r="F317" s="29">
        <f>SUM(F318:F322)</f>
        <v>49700</v>
      </c>
      <c r="G317" s="29">
        <f>SUM(G318:G322)</f>
        <v>49700</v>
      </c>
      <c r="H317" s="31"/>
      <c r="I317" s="31"/>
      <c r="J317" s="31"/>
      <c r="K317" s="31"/>
      <c r="L317" s="19">
        <f t="shared" si="24"/>
        <v>1.150462962962963</v>
      </c>
    </row>
    <row r="318" spans="1:12" ht="25.5">
      <c r="A318" s="28"/>
      <c r="B318" s="28">
        <v>4010</v>
      </c>
      <c r="C318" s="30" t="s">
        <v>22</v>
      </c>
      <c r="D318" s="29">
        <v>16200</v>
      </c>
      <c r="E318" s="29">
        <v>16200</v>
      </c>
      <c r="F318" s="29">
        <f>G318</f>
        <v>8400</v>
      </c>
      <c r="G318" s="29">
        <v>8400</v>
      </c>
      <c r="H318" s="31"/>
      <c r="I318" s="31"/>
      <c r="J318" s="31"/>
      <c r="K318" s="31"/>
      <c r="L318" s="19">
        <f t="shared" si="24"/>
        <v>0.5185185185185185</v>
      </c>
    </row>
    <row r="319" spans="1:12" ht="25.5">
      <c r="A319" s="28"/>
      <c r="B319" s="28">
        <v>4110</v>
      </c>
      <c r="C319" s="30" t="s">
        <v>23</v>
      </c>
      <c r="D319" s="29">
        <v>2750</v>
      </c>
      <c r="E319" s="29">
        <v>2750</v>
      </c>
      <c r="F319" s="29">
        <f>G319</f>
        <v>1400</v>
      </c>
      <c r="G319" s="29">
        <v>1400</v>
      </c>
      <c r="H319" s="31"/>
      <c r="I319" s="31"/>
      <c r="J319" s="31"/>
      <c r="K319" s="31"/>
      <c r="L319" s="19">
        <f t="shared" si="24"/>
        <v>0.509090909090909</v>
      </c>
    </row>
    <row r="320" spans="1:12" ht="25.5">
      <c r="A320" s="28"/>
      <c r="B320" s="33">
        <v>4120</v>
      </c>
      <c r="C320" s="30" t="s">
        <v>24</v>
      </c>
      <c r="D320" s="29">
        <v>400</v>
      </c>
      <c r="E320" s="29">
        <v>400</v>
      </c>
      <c r="F320" s="29">
        <f>G320</f>
        <v>200</v>
      </c>
      <c r="G320" s="29">
        <v>200</v>
      </c>
      <c r="H320" s="31"/>
      <c r="I320" s="31"/>
      <c r="J320" s="31"/>
      <c r="K320" s="31"/>
      <c r="L320" s="19">
        <f t="shared" si="24"/>
        <v>0.5</v>
      </c>
    </row>
    <row r="321" spans="1:12" ht="25.5">
      <c r="A321" s="28"/>
      <c r="B321" s="33">
        <v>4170</v>
      </c>
      <c r="C321" s="30" t="s">
        <v>33</v>
      </c>
      <c r="D321" s="29">
        <v>1000</v>
      </c>
      <c r="E321" s="29">
        <v>1000</v>
      </c>
      <c r="F321" s="29"/>
      <c r="G321" s="29"/>
      <c r="H321" s="31"/>
      <c r="I321" s="31"/>
      <c r="J321" s="31"/>
      <c r="K321" s="31"/>
      <c r="L321" s="19"/>
    </row>
    <row r="322" spans="1:12" ht="25.5">
      <c r="A322" s="28"/>
      <c r="B322" s="33" t="s">
        <v>125</v>
      </c>
      <c r="C322" s="30" t="s">
        <v>30</v>
      </c>
      <c r="D322" s="29">
        <v>22850</v>
      </c>
      <c r="E322" s="29">
        <v>22850</v>
      </c>
      <c r="F322" s="29">
        <f>G322</f>
        <v>39700</v>
      </c>
      <c r="G322" s="29">
        <v>39700</v>
      </c>
      <c r="H322" s="31"/>
      <c r="I322" s="31"/>
      <c r="J322" s="31"/>
      <c r="K322" s="31"/>
      <c r="L322" s="19">
        <f t="shared" si="24"/>
        <v>1.737417943107221</v>
      </c>
    </row>
    <row r="323" spans="1:12" ht="15">
      <c r="A323" s="28">
        <v>85495</v>
      </c>
      <c r="B323" s="45"/>
      <c r="C323" s="29" t="s">
        <v>15</v>
      </c>
      <c r="D323" s="29">
        <f>SUM(D324:D325)</f>
        <v>85200</v>
      </c>
      <c r="E323" s="29">
        <f>SUM(E324:E325)</f>
        <v>85200</v>
      </c>
      <c r="F323" s="29">
        <f>SUM(F325)</f>
        <v>74000</v>
      </c>
      <c r="G323" s="29">
        <f>SUM(G325:G325)</f>
        <v>74000</v>
      </c>
      <c r="H323" s="29"/>
      <c r="I323" s="27"/>
      <c r="J323" s="27"/>
      <c r="K323" s="27"/>
      <c r="L323" s="19">
        <f t="shared" si="24"/>
        <v>0.8685446009389671</v>
      </c>
    </row>
    <row r="324" spans="1:12" ht="15">
      <c r="A324" s="28"/>
      <c r="B324" s="45">
        <v>4170</v>
      </c>
      <c r="C324" s="29" t="s">
        <v>126</v>
      </c>
      <c r="D324" s="29">
        <v>4400</v>
      </c>
      <c r="E324" s="29">
        <v>4400</v>
      </c>
      <c r="F324" s="29"/>
      <c r="G324" s="29"/>
      <c r="H324" s="29"/>
      <c r="I324" s="27"/>
      <c r="J324" s="27"/>
      <c r="K324" s="27"/>
      <c r="L324" s="19"/>
    </row>
    <row r="325" spans="1:12" ht="25.5">
      <c r="A325" s="36"/>
      <c r="B325" s="33" t="s">
        <v>73</v>
      </c>
      <c r="C325" s="38" t="s">
        <v>30</v>
      </c>
      <c r="D325" s="29">
        <v>80800</v>
      </c>
      <c r="E325" s="29">
        <v>80800</v>
      </c>
      <c r="F325" s="29">
        <f>G325</f>
        <v>74000</v>
      </c>
      <c r="G325" s="29">
        <v>74000</v>
      </c>
      <c r="H325" s="29"/>
      <c r="I325" s="31"/>
      <c r="J325" s="31"/>
      <c r="K325" s="31"/>
      <c r="L325" s="19">
        <f t="shared" si="24"/>
        <v>0.9158415841584159</v>
      </c>
    </row>
    <row r="326" spans="1:12" ht="60">
      <c r="A326" s="24">
        <v>921</v>
      </c>
      <c r="B326" s="47"/>
      <c r="C326" s="26" t="s">
        <v>110</v>
      </c>
      <c r="D326" s="31">
        <f>SUM(D327,D330,D333)</f>
        <v>6831441</v>
      </c>
      <c r="E326" s="31">
        <f>SUM(E327,E330,E333)</f>
        <v>6831441</v>
      </c>
      <c r="F326" s="31">
        <f>SUM(F327,F330,F333)</f>
        <v>6289800</v>
      </c>
      <c r="G326" s="31">
        <f>SUM(G327,G330,G333)</f>
        <v>6289800</v>
      </c>
      <c r="H326" s="34"/>
      <c r="I326" s="34"/>
      <c r="J326" s="34"/>
      <c r="K326" s="34"/>
      <c r="L326" s="13">
        <f t="shared" si="24"/>
        <v>0.9207135068574844</v>
      </c>
    </row>
    <row r="327" spans="1:12" ht="25.5">
      <c r="A327" s="28">
        <v>92106</v>
      </c>
      <c r="B327" s="45"/>
      <c r="C327" s="30" t="s">
        <v>111</v>
      </c>
      <c r="D327" s="29">
        <f>SUM(D328:D329)</f>
        <v>3591111</v>
      </c>
      <c r="E327" s="29">
        <f>SUM(E328:E329)</f>
        <v>3591111</v>
      </c>
      <c r="F327" s="29">
        <f aca="true" t="shared" si="25" ref="F327:F334">G327</f>
        <v>3065800</v>
      </c>
      <c r="G327" s="29">
        <f>SUM(G328:G329)</f>
        <v>3065800</v>
      </c>
      <c r="H327" s="34"/>
      <c r="I327" s="34"/>
      <c r="J327" s="34"/>
      <c r="K327" s="34"/>
      <c r="L327" s="19">
        <f t="shared" si="24"/>
        <v>0.8537190858205163</v>
      </c>
    </row>
    <row r="328" spans="1:12" ht="51">
      <c r="A328" s="28"/>
      <c r="B328" s="45">
        <v>2480</v>
      </c>
      <c r="C328" s="30" t="s">
        <v>145</v>
      </c>
      <c r="D328" s="29">
        <v>3039411</v>
      </c>
      <c r="E328" s="29">
        <v>3039411</v>
      </c>
      <c r="F328" s="29">
        <f t="shared" si="25"/>
        <v>3065800</v>
      </c>
      <c r="G328" s="29">
        <v>3065800</v>
      </c>
      <c r="H328" s="34"/>
      <c r="I328" s="34"/>
      <c r="J328" s="34"/>
      <c r="K328" s="34"/>
      <c r="L328" s="19">
        <f t="shared" si="24"/>
        <v>1.008682274295908</v>
      </c>
    </row>
    <row r="329" spans="1:12" ht="102">
      <c r="A329" s="28"/>
      <c r="B329" s="28">
        <v>6220</v>
      </c>
      <c r="C329" s="30" t="s">
        <v>79</v>
      </c>
      <c r="D329" s="29">
        <v>551700</v>
      </c>
      <c r="E329" s="29">
        <v>551700</v>
      </c>
      <c r="F329" s="29">
        <f t="shared" si="25"/>
        <v>0</v>
      </c>
      <c r="G329" s="29"/>
      <c r="H329" s="34"/>
      <c r="I329" s="34"/>
      <c r="J329" s="34"/>
      <c r="K329" s="34"/>
      <c r="L329" s="19"/>
    </row>
    <row r="330" spans="1:12" ht="25.5">
      <c r="A330" s="28">
        <v>92109</v>
      </c>
      <c r="B330" s="45"/>
      <c r="C330" s="30" t="s">
        <v>112</v>
      </c>
      <c r="D330" s="29">
        <f>SUM(D331:D332)</f>
        <v>867630</v>
      </c>
      <c r="E330" s="29">
        <f>SUM(E331:E332)</f>
        <v>867630</v>
      </c>
      <c r="F330" s="29">
        <f t="shared" si="25"/>
        <v>933000</v>
      </c>
      <c r="G330" s="29">
        <f>SUM(G331:G331)</f>
        <v>933000</v>
      </c>
      <c r="H330" s="31"/>
      <c r="I330" s="31"/>
      <c r="J330" s="31"/>
      <c r="K330" s="31"/>
      <c r="L330" s="19">
        <f t="shared" si="24"/>
        <v>1.0753431762387193</v>
      </c>
    </row>
    <row r="331" spans="1:12" ht="51">
      <c r="A331" s="28"/>
      <c r="B331" s="45">
        <v>2480</v>
      </c>
      <c r="C331" s="30" t="s">
        <v>145</v>
      </c>
      <c r="D331" s="29">
        <v>767630</v>
      </c>
      <c r="E331" s="29">
        <v>767630</v>
      </c>
      <c r="F331" s="29">
        <f t="shared" si="25"/>
        <v>933000</v>
      </c>
      <c r="G331" s="29">
        <v>933000</v>
      </c>
      <c r="H331" s="31"/>
      <c r="I331" s="31"/>
      <c r="J331" s="31"/>
      <c r="K331" s="31"/>
      <c r="L331" s="19">
        <f t="shared" si="24"/>
        <v>1.2154293083907612</v>
      </c>
    </row>
    <row r="332" spans="1:12" ht="102">
      <c r="A332" s="28"/>
      <c r="B332" s="45">
        <v>6220</v>
      </c>
      <c r="C332" s="30" t="s">
        <v>79</v>
      </c>
      <c r="D332" s="29">
        <v>100000</v>
      </c>
      <c r="E332" s="29">
        <v>100000</v>
      </c>
      <c r="F332" s="29"/>
      <c r="G332" s="29"/>
      <c r="H332" s="31"/>
      <c r="I332" s="31"/>
      <c r="J332" s="31"/>
      <c r="K332" s="31"/>
      <c r="L332" s="19"/>
    </row>
    <row r="333" spans="1:12" ht="15">
      <c r="A333" s="28">
        <v>92116</v>
      </c>
      <c r="B333" s="45"/>
      <c r="C333" s="30" t="s">
        <v>113</v>
      </c>
      <c r="D333" s="29">
        <f>SUM(D334)</f>
        <v>2372700</v>
      </c>
      <c r="E333" s="29">
        <f>SUM(E334)</f>
        <v>2372700</v>
      </c>
      <c r="F333" s="29">
        <f t="shared" si="25"/>
        <v>2291000</v>
      </c>
      <c r="G333" s="29">
        <f>SUM(G334:G334)</f>
        <v>2291000</v>
      </c>
      <c r="H333" s="27"/>
      <c r="I333" s="27"/>
      <c r="J333" s="27"/>
      <c r="K333" s="27"/>
      <c r="L333" s="19">
        <f t="shared" si="24"/>
        <v>0.9655666540228431</v>
      </c>
    </row>
    <row r="334" spans="1:12" ht="51.75">
      <c r="A334" s="28"/>
      <c r="B334" s="45">
        <v>2480</v>
      </c>
      <c r="C334" s="30" t="s">
        <v>145</v>
      </c>
      <c r="D334" s="29">
        <v>2372700</v>
      </c>
      <c r="E334" s="29">
        <v>2372700</v>
      </c>
      <c r="F334" s="29">
        <f t="shared" si="25"/>
        <v>2291000</v>
      </c>
      <c r="G334" s="29">
        <v>2291000</v>
      </c>
      <c r="H334" s="27"/>
      <c r="I334" s="27"/>
      <c r="J334" s="27"/>
      <c r="K334" s="27"/>
      <c r="L334" s="19">
        <f t="shared" si="24"/>
        <v>0.9655666540228431</v>
      </c>
    </row>
    <row r="335" spans="1:12" ht="30">
      <c r="A335" s="24">
        <v>926</v>
      </c>
      <c r="B335" s="47"/>
      <c r="C335" s="26" t="s">
        <v>114</v>
      </c>
      <c r="D335" s="31">
        <f>SUM(D336)</f>
        <v>85000</v>
      </c>
      <c r="E335" s="31">
        <f>SUM(E336)</f>
        <v>85000</v>
      </c>
      <c r="F335" s="31">
        <f>G335</f>
        <v>0</v>
      </c>
      <c r="G335" s="31">
        <f>SUM(G336)</f>
        <v>0</v>
      </c>
      <c r="H335" s="34"/>
      <c r="I335" s="34"/>
      <c r="J335" s="34"/>
      <c r="K335" s="34"/>
      <c r="L335" s="13"/>
    </row>
    <row r="336" spans="1:12" ht="25.5">
      <c r="A336" s="28">
        <v>92605</v>
      </c>
      <c r="B336" s="45"/>
      <c r="C336" s="30" t="s">
        <v>115</v>
      </c>
      <c r="D336" s="29">
        <f>SUM(D337:D337)</f>
        <v>85000</v>
      </c>
      <c r="E336" s="29">
        <f>SUM(E337:E337)</f>
        <v>85000</v>
      </c>
      <c r="F336" s="29">
        <f>G336</f>
        <v>0</v>
      </c>
      <c r="G336" s="29">
        <f>SUM(G337:G337)</f>
        <v>0</v>
      </c>
      <c r="H336" s="34"/>
      <c r="I336" s="34"/>
      <c r="J336" s="34"/>
      <c r="K336" s="34"/>
      <c r="L336" s="19"/>
    </row>
    <row r="337" spans="1:12" ht="13.5" thickBot="1">
      <c r="A337" s="48"/>
      <c r="B337" s="49">
        <v>4300</v>
      </c>
      <c r="C337" s="50" t="s">
        <v>13</v>
      </c>
      <c r="D337" s="51">
        <v>85000</v>
      </c>
      <c r="E337" s="51">
        <v>85000</v>
      </c>
      <c r="F337" s="51">
        <f>G337</f>
        <v>0</v>
      </c>
      <c r="G337" s="51"/>
      <c r="H337" s="52"/>
      <c r="I337" s="52"/>
      <c r="J337" s="52"/>
      <c r="K337" s="52"/>
      <c r="L337" s="19"/>
    </row>
    <row r="338" spans="1:12" ht="30.75" thickBot="1">
      <c r="A338" s="53"/>
      <c r="B338" s="54"/>
      <c r="C338" s="55" t="s">
        <v>116</v>
      </c>
      <c r="D338" s="56">
        <f>SUM(D12,D18,D21,D33,D36,D49,D69,D85,D173,D177,D185,D225,D267,D326,D335)</f>
        <v>214744701</v>
      </c>
      <c r="E338" s="56">
        <f>SUM(E12,E18,E21,E33,E36,E49,E69,E85,E173,E177,E185,E225,E267,E326,E335)</f>
        <v>214744701</v>
      </c>
      <c r="F338" s="56">
        <f>SUM(F12,F18,F21,F33,F36,F49,F69,F85,F173,F177,F185,F225,F267,F326,F335)</f>
        <v>217024504</v>
      </c>
      <c r="G338" s="56">
        <f>SUM(G12,G18,G21,G33,G36,G49,G69,G85,G173,G177,G185,G225,G267,G326,G335)</f>
        <v>191087605</v>
      </c>
      <c r="H338" s="56">
        <f>SUM(H185)</f>
        <v>5591520</v>
      </c>
      <c r="I338" s="56">
        <f>SUM(I12,I33,I36,I49,I69,I177,I185,I225,)</f>
        <v>13211674</v>
      </c>
      <c r="J338" s="56">
        <f>SUM(J173,J267)</f>
        <v>1561600</v>
      </c>
      <c r="K338" s="56">
        <f>SUM(K18,K21,K85,K185,K225)</f>
        <v>5572105</v>
      </c>
      <c r="L338" s="57">
        <f t="shared" si="24"/>
        <v>1.010616341122196</v>
      </c>
    </row>
  </sheetData>
  <printOptions/>
  <pageMargins left="0.3937007874015748" right="0.1968503937007874" top="0.3937007874015748" bottom="0.984251968503937" header="0.5118110236220472" footer="0.5118110236220472"/>
  <pageSetup firstPageNumber="154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2007-02-27T09:58:04Z</cp:lastPrinted>
  <dcterms:created xsi:type="dcterms:W3CDTF">2005-11-18T13:09:24Z</dcterms:created>
  <dcterms:modified xsi:type="dcterms:W3CDTF">2007-03-08T08:24:24Z</dcterms:modified>
  <cp:category/>
  <cp:version/>
  <cp:contentType/>
  <cp:contentStatus/>
</cp:coreProperties>
</file>