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2120" windowHeight="9120" activeTab="0"/>
  </bookViews>
  <sheets>
    <sheet name="zał.5" sheetId="1" r:id="rId1"/>
  </sheets>
  <definedNames>
    <definedName name="_xlnm.Print_Titles" localSheetId="0">'zał.5'!$9:$11</definedName>
  </definedNames>
  <calcPr fullCalcOnLoad="1"/>
</workbook>
</file>

<file path=xl/sharedStrings.xml><?xml version="1.0" encoding="utf-8"?>
<sst xmlns="http://schemas.openxmlformats.org/spreadsheetml/2006/main" count="411" uniqueCount="180">
  <si>
    <t>Zał.5</t>
  </si>
  <si>
    <t xml:space="preserve">   PLN</t>
  </si>
  <si>
    <t>Dz. Rozdz</t>
  </si>
  <si>
    <t>§ §</t>
  </si>
  <si>
    <t>Wyszczególnienie</t>
  </si>
  <si>
    <t>Wydatki finansowane ze środków własnych</t>
  </si>
  <si>
    <t>Wydatki finansowane dotacją na zadania własne</t>
  </si>
  <si>
    <t>Wydatki finansowane dotacją na zadania zlecone</t>
  </si>
  <si>
    <t>Wsk.% 6:5</t>
  </si>
  <si>
    <t>010</t>
  </si>
  <si>
    <t>ROLNICTWO  I  ŁOWIECTWO</t>
  </si>
  <si>
    <t>01009</t>
  </si>
  <si>
    <t>Spółki wodne</t>
  </si>
  <si>
    <t>Różne opłaty i składki</t>
  </si>
  <si>
    <t>01030</t>
  </si>
  <si>
    <t>Izby rolnicze</t>
  </si>
  <si>
    <t>Wpłaty gmin na rzecz izb rolniczych w wysokości 2% uzyskanych wpływów z podatku rolnego</t>
  </si>
  <si>
    <t>TRANSPORT  I  ŁĄCZNOŚĆ</t>
  </si>
  <si>
    <t>Lokalny transport zbiorowy</t>
  </si>
  <si>
    <t>Zakup usług pozostałych</t>
  </si>
  <si>
    <t>Drogi publiczne gminne</t>
  </si>
  <si>
    <t>Wydatki inwestycyjne jednostek budżetowych</t>
  </si>
  <si>
    <t>Dotacje celowe z budżetu na finansowanie lub dofinansowanie kosztów realizacji inwestycji i zakupów inwestycyjnych zakładów budżetowych</t>
  </si>
  <si>
    <t>Drogi wewnętrzne</t>
  </si>
  <si>
    <t>Pozostała działalność</t>
  </si>
  <si>
    <t>4270 - 4300</t>
  </si>
  <si>
    <t>Pozostałe wydatki bieżące</t>
  </si>
  <si>
    <t>TURYSTYKA</t>
  </si>
  <si>
    <t>Zadania w zakresie upowszechniania turystyki</t>
  </si>
  <si>
    <t>Dotacja celowa z budżetu na finansowanie lub dofinansowanie zadań zleconych do realizacji stowarzyszeniom</t>
  </si>
  <si>
    <t>3040-4300</t>
  </si>
  <si>
    <t>GOSPODARKA  MIESZKANIOWA</t>
  </si>
  <si>
    <t>Różne jednostki obsługi gospodarki  mieszkaniowej</t>
  </si>
  <si>
    <t>Dotacja przedmiotowa z budżetu dla gospodarstwa pomocniczego</t>
  </si>
  <si>
    <t>Wydatki na zakup i objęcie akcji oraz wniesienie wkładów do spółek prawa handlowego</t>
  </si>
  <si>
    <t>Gospodarka gruntami i nieruchomościami</t>
  </si>
  <si>
    <t>Wynagrodzenia bezosobowe</t>
  </si>
  <si>
    <t>Wydatki na zakupy inwestycyjne jednostek budżetowych</t>
  </si>
  <si>
    <t>DZIAŁALNOŚĆ  USŁUGOWA</t>
  </si>
  <si>
    <t>Plany zagospodarowania przestrzennego</t>
  </si>
  <si>
    <t>Prace geodezyjne i kartograficzne /nieinwestycyjne/</t>
  </si>
  <si>
    <t>Opracowania geodezyjne i kartograficzne</t>
  </si>
  <si>
    <t>Składki na ubezpieczenia społeczne</t>
  </si>
  <si>
    <t>Składki na Fundusz Pracy</t>
  </si>
  <si>
    <t>Nadzór budowlany</t>
  </si>
  <si>
    <t>Cmentarze</t>
  </si>
  <si>
    <t>Gospodarstwa pomocnicze</t>
  </si>
  <si>
    <t>ADMINISTRACJA  PUBLICZNA</t>
  </si>
  <si>
    <t xml:space="preserve">Urzędy Wojewódzkie  </t>
  </si>
  <si>
    <t>Wynagrodzenia osobowe pracowników</t>
  </si>
  <si>
    <t>Dodatkowe wynagrodzenie roczne</t>
  </si>
  <si>
    <t>Rady gmin</t>
  </si>
  <si>
    <t>3030-4530</t>
  </si>
  <si>
    <t>Urzędy gmin</t>
  </si>
  <si>
    <t>Wydatki na zakupy  inwestycyjne jednostek budżetowych</t>
  </si>
  <si>
    <t>Komisje egzaminacyjne</t>
  </si>
  <si>
    <t>3030-4300</t>
  </si>
  <si>
    <t>Promocja jednostek samorządu terytorialnego</t>
  </si>
  <si>
    <t>3040 - 4530</t>
  </si>
  <si>
    <t>URZĘDY NACZELNYCH ORGANÓW WŁADZY PAŃSTWOWEJ, KONTROLI I OCHRONY PRAW ORAZ SĄDOWNICTWA</t>
  </si>
  <si>
    <t>Urzędy naczelnych organów władzy państwowej, kontroli i ochrony prawa</t>
  </si>
  <si>
    <t>Wybory Prezydenta Rzeczypospolitej Polskiej</t>
  </si>
  <si>
    <t>4210-4300</t>
  </si>
  <si>
    <t>Wybory do Sejmu i Senatu</t>
  </si>
  <si>
    <t>OBRONA NARODOWA</t>
  </si>
  <si>
    <t>Pozostałe wydatki obronne</t>
  </si>
  <si>
    <t>Zakup usług remontowych</t>
  </si>
  <si>
    <t>BEZPIECZEŃSTWO  PUBLICZNE  I  OCHRONA  PRZECIWPOŻAROWA</t>
  </si>
  <si>
    <t>Obrona cywilna</t>
  </si>
  <si>
    <t>Straż Miejska</t>
  </si>
  <si>
    <t>4210-4440</t>
  </si>
  <si>
    <t>4260 - 4530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</si>
  <si>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</si>
  <si>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</si>
  <si>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 DŁUGU 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</si>
  <si>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</si>
  <si>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</si>
  <si>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4300-4430</t>
  </si>
  <si>
    <t>Rozliczenia z tytułu poręczeń i gwarancji udzielonych przez Skarb Państwa lub jednostkę samorządu terytorialnego</t>
  </si>
  <si>
    <t>Wypłaty z tytułu gwarancji i poręczeń</t>
  </si>
  <si>
    <t>RÓŻNE  ROZLICZENIA</t>
  </si>
  <si>
    <t>Rezerwy ogólne i celowe</t>
  </si>
  <si>
    <t>Rezerwy</t>
  </si>
  <si>
    <t>OŚWIATA  I  WYCHOWANIE</t>
  </si>
  <si>
    <t>Szkoły podstawowe</t>
  </si>
  <si>
    <t>3020-4440</t>
  </si>
  <si>
    <t>Oddziały przedszkolne w szkołach podstawowych</t>
  </si>
  <si>
    <t>Odpisy na zakładowy fundusz świadczeń socjalnych</t>
  </si>
  <si>
    <t xml:space="preserve">Przedszkola </t>
  </si>
  <si>
    <t>3020 - 4440</t>
  </si>
  <si>
    <t>Gimnazja</t>
  </si>
  <si>
    <t>Dowożenie uczniów do szkół</t>
  </si>
  <si>
    <t xml:space="preserve">Ośrodki szkolenia, dokształcania i doskonalenia kadr </t>
  </si>
  <si>
    <t>Dokształcanie i doskonalenie nauczycieli</t>
  </si>
  <si>
    <t>OCHRONA  ZDROWIA</t>
  </si>
  <si>
    <t>Programy polityki zdrowotnej</t>
  </si>
  <si>
    <t>Zwalczanie narkomanii</t>
  </si>
  <si>
    <t>Przeciwdziałanie alkoholizmowi</t>
  </si>
  <si>
    <t>Dotacja celowa z budżetu na finansowanie lub dofinansowanie zadań zleconych do realizacji fundacjom</t>
  </si>
  <si>
    <t>Dotacja celowa z budżetu na finansowanie lub dofinansowanie zadań zleconych do realizacji pozostałym jednostkom nie zaliczanym do sektora finansów publicznych</t>
  </si>
  <si>
    <t>POMOC  SPOŁECZNA</t>
  </si>
  <si>
    <t>Ośrodki wsparcia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</si>
  <si>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</si>
  <si>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</si>
  <si>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Składki na ubezpieczenie zdrowotne </t>
  </si>
  <si>
    <t xml:space="preserve">Zasiłki i pomoc w naturze oraz składki na ubezpieczenia społeczne </t>
  </si>
  <si>
    <t>3110-4300</t>
  </si>
  <si>
    <t>Dodatki mieszkaniowe</t>
  </si>
  <si>
    <t>Świadczenia społeczne</t>
  </si>
  <si>
    <t>Ośrodki pomocy społecznej</t>
  </si>
  <si>
    <t xml:space="preserve"> Wydatki na zakupy inwestycyjne jednostek budżetowych</t>
  </si>
  <si>
    <t>Usługi opiekuńcze i specjalistyczne usługi opiekuńcze</t>
  </si>
  <si>
    <t>POZOSTAŁE  ZADANIA W  ZAKRESIE  POLITYKI  SPOŁECZNEJ</t>
  </si>
  <si>
    <t>Żłobki</t>
  </si>
  <si>
    <t>EDUKACYJNA  OPIEKA  WYCHOWAWCZA</t>
  </si>
  <si>
    <t>Świetlice szkolne</t>
  </si>
  <si>
    <t>Kolonie i obozy oraz inne formy wypoczynku dzieci i młodzieży szkolnej, a także szkolenia młodzieży</t>
  </si>
  <si>
    <t>Składki na ubezpieczenie społeczne</t>
  </si>
  <si>
    <t>Pomoc materialna dla uczniów</t>
  </si>
  <si>
    <t>Stypendia oraz inne formy pomocy dla uczniów</t>
  </si>
  <si>
    <t>GOSPODARKA  KOMUNALNA  I  OCHRONA  ŚRODOWISKA</t>
  </si>
  <si>
    <t>Gospodarka ściekowa i ochrona wód</t>
  </si>
  <si>
    <t>Gospodarka odpadami</t>
  </si>
  <si>
    <t>Oczyszczanie  miast i wsi</t>
  </si>
  <si>
    <t>Utrzymanie zieleni w miastach i gminach</t>
  </si>
  <si>
    <t>Schroniska dla zwierząt</t>
  </si>
  <si>
    <t>4260- 4300</t>
  </si>
  <si>
    <t>Oświetlenie ulic, placów i dróg</t>
  </si>
  <si>
    <t xml:space="preserve">Dotacja przedmiotowa z budżetu dla zakładu budżetowego  </t>
  </si>
  <si>
    <t>Wpływy i wydatki związane z gromadzeniem środków z opłat produktowych</t>
  </si>
  <si>
    <t>KULTURA  I  OCHRONA DZIEDZICTWA  NARODOWEGO</t>
  </si>
  <si>
    <t>Pozostałe zadania w zakresie kultury</t>
  </si>
  <si>
    <t>Domy i ośrodki kultury, świetlice i kluby</t>
  </si>
  <si>
    <t>Ochrona i konserwacja zabytków</t>
  </si>
  <si>
    <t>KULTURA  FIZYCZNA  I  SPORT</t>
  </si>
  <si>
    <t>Obiekty sportowe</t>
  </si>
  <si>
    <t>Instytucje kultury fizycznej</t>
  </si>
  <si>
    <t>Zadania w zakresie kultury fizycznej i sportu</t>
  </si>
  <si>
    <t>OGÓŁEM  WYDATKI  GMINY</t>
  </si>
  <si>
    <t xml:space="preserve">       WYDATKI  GMINY  RADOM   NA    2 0 0 7  ROK</t>
  </si>
  <si>
    <t xml:space="preserve">Plan roczny na 2006r. </t>
  </si>
  <si>
    <t>Przewidywane wykonanie 2006r.</t>
  </si>
  <si>
    <t>Plan na 2007r. ogółem</t>
  </si>
  <si>
    <t>4210-4430</t>
  </si>
  <si>
    <t>Komendy wojewódzkie Policji</t>
  </si>
  <si>
    <t xml:space="preserve">Wpłaty jednostek na fundusz celowy </t>
  </si>
  <si>
    <t>Dotacja celowa z budżetu na finansowanie lub dofinansowanie zadać zleconych do realizacji pozostałym jednostkom niezaliczanym do sektora finansów publicznych</t>
  </si>
  <si>
    <t xml:space="preserve">Zwrot dotacji wykorzystanych niezgodnie z przeznaczeniem lub pobranych w nadmiernej wysokości </t>
  </si>
  <si>
    <t>Wydatki na pomoc finansowa udzielaną między jednostkami samorządu terytorialnego na dofinansowanie własnych zadań bieżących</t>
  </si>
  <si>
    <t>Inne formy pomocy dla uczniów</t>
  </si>
  <si>
    <t>wydatki na zakupy inwestycyjne jednostek budżetowych</t>
  </si>
  <si>
    <t xml:space="preserve">Składki na ubezpieczenia społeczne </t>
  </si>
  <si>
    <t xml:space="preserve">   Dotacje celowe z budżetu na finansowanie lub dofinansowanie kosztów realizacji inwestycji i zakupów inwestycyjnych zakładów budżetowych                                                                          </t>
  </si>
  <si>
    <t xml:space="preserve">Wydatki finansow.na podstawie porozumień </t>
  </si>
  <si>
    <t>Wydatki finansowane z innych źródeł w tym z UE</t>
  </si>
  <si>
    <t>4300-4390</t>
  </si>
  <si>
    <t>Komisje poborowe</t>
  </si>
  <si>
    <t>4210-4700</t>
  </si>
  <si>
    <t>4210-4750</t>
  </si>
  <si>
    <t>3020-4750</t>
  </si>
  <si>
    <t>3020 - 4750</t>
  </si>
  <si>
    <t>3020- 4750</t>
  </si>
  <si>
    <t>3020-4740</t>
  </si>
  <si>
    <t>2950-4430</t>
  </si>
  <si>
    <t>4280-4610</t>
  </si>
  <si>
    <t>Filharmonie, orkiestry, chóry i kapele</t>
  </si>
  <si>
    <t>Dotacje celowe z budżetu  na finansowanie lub dofinansowanie prac remontowych i konserwatorskich obiektów zabytkowych, przekazane jednostkom zaliczanym do sektora finansów publicznych</t>
  </si>
  <si>
    <t>Dotacje celowe z budżetu na finansowanie lub dofinansowanie kosztów realizacji inwestycji i zakupów inwestycyjnych jednostek niezaliczanych do sektora finansów publicznych</t>
  </si>
  <si>
    <t>Dotacje celowe z budżetu na finansowanie lub dofinansowanie kosztów realizacji inwestycji i zakupów inwestycyjnych innych jednostek sektora finansów publicznych</t>
  </si>
  <si>
    <t>Komendy powiatowe Państwowej Straży Pożarnej</t>
  </si>
  <si>
    <t>4210-4680</t>
  </si>
  <si>
    <t>3020-4700</t>
  </si>
  <si>
    <t>Dotacja przedmiotowa z budżetu dla zakładu budżetowego</t>
  </si>
  <si>
    <t>Dotacje  celowe z budżetu na finansowanie lub dofinansowanie kosztów realizacji inwestycji i zakupów inwestycyjnych zakładów budżetowych</t>
  </si>
  <si>
    <t>Wpłaty jednostek na fundusz celowy na finansowanie lub dofinansowanie zadań inwestycyjnych</t>
  </si>
  <si>
    <t>Odsetki od samorządowych papierów wartościowych</t>
  </si>
  <si>
    <t>Dotacja podmiotowa z budżetu dla niepublicznej jednostki systemu oświaty</t>
  </si>
  <si>
    <t>Dotacja podmiotowa z budżetu dla samodzielnego publicznego zakładu opieki zdrowotnej utworzonego przez jednostkę samorządu terytorialnego</t>
  </si>
  <si>
    <t>Wydatki na zakup i objęcie akacji, wniesienie wkładów do spółek prawa handlowego oraz na fundusz statutowy banków państwowych i innych instytucji finansowych</t>
  </si>
  <si>
    <t>Dotacja podmiotowa z budżetu dla samorządowej instytucji kultury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</si>
</sst>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0">
    <font>
      <sz val="10"/>
      <name val="Arial"/>
      <family val="0"/>
    </font>
    <font>
      <b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NumberFormat="1" applyFont="1" applyBorder="1" applyAlignment="1" quotePrefix="1">
      <alignment horizontal="right"/>
    </xf>
    <xf numFmtId="3" fontId="7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 wrapText="1"/>
    </xf>
    <xf numFmtId="3" fontId="6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0" fontId="8" fillId="0" borderId="3" xfId="0" applyNumberFormat="1" applyFont="1" applyBorder="1" applyAlignment="1" quotePrefix="1">
      <alignment/>
    </xf>
    <xf numFmtId="3" fontId="8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0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6" fillId="0" borderId="3" xfId="0" applyNumberFormat="1" applyFont="1" applyBorder="1" applyAlignment="1">
      <alignment/>
    </xf>
    <xf numFmtId="0" fontId="8" fillId="0" borderId="3" xfId="0" applyNumberFormat="1" applyFont="1" applyBorder="1" applyAlignment="1">
      <alignment horizontal="right"/>
    </xf>
    <xf numFmtId="0" fontId="0" fillId="0" borderId="3" xfId="0" applyNumberFormat="1" applyBorder="1" applyAlignment="1">
      <alignment horizontal="right" wrapText="1"/>
    </xf>
    <xf numFmtId="3" fontId="0" fillId="0" borderId="3" xfId="0" applyNumberFormat="1" applyBorder="1" applyAlignment="1">
      <alignment/>
    </xf>
    <xf numFmtId="1" fontId="8" fillId="0" borderId="3" xfId="0" applyNumberFormat="1" applyFont="1" applyBorder="1" applyAlignment="1">
      <alignment/>
    </xf>
    <xf numFmtId="0" fontId="0" fillId="0" borderId="3" xfId="0" applyNumberFormat="1" applyBorder="1" applyAlignment="1">
      <alignment/>
    </xf>
    <xf numFmtId="3" fontId="0" fillId="0" borderId="3" xfId="0" applyNumberFormat="1" applyBorder="1" applyAlignment="1">
      <alignment wrapText="1"/>
    </xf>
    <xf numFmtId="0" fontId="8" fillId="0" borderId="3" xfId="0" applyNumberFormat="1" applyFont="1" applyBorder="1" applyAlignment="1">
      <alignment horizontal="right" wrapText="1"/>
    </xf>
    <xf numFmtId="0" fontId="1" fillId="0" borderId="3" xfId="0" applyNumberFormat="1" applyFont="1" applyBorder="1" applyAlignment="1">
      <alignment/>
    </xf>
    <xf numFmtId="0" fontId="0" fillId="0" borderId="3" xfId="0" applyNumberFormat="1" applyBorder="1" applyAlignment="1">
      <alignment wrapText="1"/>
    </xf>
    <xf numFmtId="0" fontId="7" fillId="0" borderId="3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/>
    </xf>
    <xf numFmtId="0" fontId="6" fillId="0" borderId="3" xfId="0" applyNumberFormat="1" applyFont="1" applyBorder="1" applyAlignment="1">
      <alignment horizontal="right" wrapText="1"/>
    </xf>
    <xf numFmtId="0" fontId="8" fillId="0" borderId="3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0" fontId="0" fillId="0" borderId="3" xfId="0" applyNumberFormat="1" applyBorder="1" applyAlignment="1">
      <alignment/>
    </xf>
    <xf numFmtId="0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/>
    </xf>
    <xf numFmtId="0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6" xfId="0" applyNumberFormat="1" applyFont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L365"/>
  <sheetViews>
    <sheetView tabSelected="1" workbookViewId="0" topLeftCell="A337">
      <selection activeCell="E340" sqref="E340"/>
    </sheetView>
  </sheetViews>
  <sheetFormatPr defaultColWidth="9.140625" defaultRowHeight="12.75"/>
  <cols>
    <col min="1" max="1" width="6.00390625" style="0" customWidth="1"/>
    <col min="2" max="2" width="5.00390625" style="0" customWidth="1"/>
    <col min="3" max="3" width="27.00390625" style="0" customWidth="1"/>
    <col min="4" max="4" width="12.421875" style="0" customWidth="1"/>
    <col min="5" max="5" width="12.7109375" style="0" customWidth="1"/>
    <col min="6" max="7" width="12.421875" style="0" customWidth="1"/>
    <col min="8" max="9" width="11.28125" style="0" customWidth="1"/>
    <col min="10" max="10" width="11.8515625" style="0" customWidth="1"/>
    <col min="11" max="11" width="11.28125" style="0" customWidth="1"/>
  </cols>
  <sheetData>
    <row r="1" ht="12.75">
      <c r="A1" s="1"/>
    </row>
    <row r="2" ht="12.75">
      <c r="A2" s="1"/>
    </row>
    <row r="3" spans="1:11" ht="12.75">
      <c r="A3" s="1"/>
      <c r="C3" s="2"/>
      <c r="D3" s="2"/>
      <c r="E3" s="2"/>
      <c r="F3" s="2"/>
      <c r="G3" s="2"/>
      <c r="H3" s="2"/>
      <c r="J3" s="3" t="s">
        <v>0</v>
      </c>
      <c r="K3" s="3"/>
    </row>
    <row r="4" spans="1:3" ht="12.75">
      <c r="A4" s="1"/>
      <c r="C4" s="2"/>
    </row>
    <row r="5" spans="1:12" ht="18">
      <c r="A5" s="4"/>
      <c r="B5" s="5"/>
      <c r="C5" s="5"/>
      <c r="D5" s="6" t="s">
        <v>139</v>
      </c>
      <c r="E5" s="6"/>
      <c r="F5" s="6"/>
      <c r="G5" s="6"/>
      <c r="H5" s="6"/>
      <c r="I5" s="5"/>
      <c r="J5" s="5"/>
      <c r="K5" s="5"/>
      <c r="L5" s="5"/>
    </row>
    <row r="6" spans="1:12" ht="18">
      <c r="A6" s="4"/>
      <c r="B6" s="5"/>
      <c r="C6" s="5"/>
      <c r="D6" s="6"/>
      <c r="E6" s="6"/>
      <c r="F6" s="6"/>
      <c r="G6" s="6"/>
      <c r="H6" s="6"/>
      <c r="I6" s="5"/>
      <c r="J6" s="5"/>
      <c r="K6" s="5"/>
      <c r="L6" s="5"/>
    </row>
    <row r="7" spans="1:12" ht="18">
      <c r="A7" s="4"/>
      <c r="B7" s="5"/>
      <c r="C7" s="5"/>
      <c r="D7" s="6"/>
      <c r="E7" s="6"/>
      <c r="F7" s="6"/>
      <c r="G7" s="6"/>
      <c r="H7" s="6"/>
      <c r="I7" s="5"/>
      <c r="J7" s="5"/>
      <c r="K7" s="5"/>
      <c r="L7" s="5"/>
    </row>
    <row r="8" spans="1:11" ht="15.75">
      <c r="A8" s="1"/>
      <c r="J8" s="7" t="s">
        <v>1</v>
      </c>
      <c r="K8" s="7"/>
    </row>
    <row r="9" spans="1:12" ht="12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56.25">
      <c r="A10" s="10" t="s">
        <v>2</v>
      </c>
      <c r="B10" s="11" t="s">
        <v>3</v>
      </c>
      <c r="C10" s="11" t="s">
        <v>4</v>
      </c>
      <c r="D10" s="12" t="s">
        <v>140</v>
      </c>
      <c r="E10" s="12" t="s">
        <v>141</v>
      </c>
      <c r="F10" s="12" t="s">
        <v>142</v>
      </c>
      <c r="G10" s="12" t="s">
        <v>5</v>
      </c>
      <c r="H10" s="12" t="s">
        <v>6</v>
      </c>
      <c r="I10" s="12" t="s">
        <v>153</v>
      </c>
      <c r="J10" s="12" t="s">
        <v>7</v>
      </c>
      <c r="K10" s="12" t="s">
        <v>154</v>
      </c>
      <c r="L10" s="11" t="s">
        <v>8</v>
      </c>
    </row>
    <row r="11" spans="1:12" ht="12.75">
      <c r="A11" s="13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/>
      <c r="L11" s="14">
        <v>11</v>
      </c>
    </row>
    <row r="12" spans="1:12" ht="30">
      <c r="A12" s="15" t="s">
        <v>9</v>
      </c>
      <c r="B12" s="16"/>
      <c r="C12" s="17" t="s">
        <v>10</v>
      </c>
      <c r="D12" s="18">
        <f>SUM(D13,D15)</f>
        <v>1008500</v>
      </c>
      <c r="E12" s="18">
        <f>SUM(E13,E15)</f>
        <v>1008500</v>
      </c>
      <c r="F12" s="18">
        <f>G12</f>
        <v>1180457</v>
      </c>
      <c r="G12" s="18">
        <f>SUM(G13,G15)</f>
        <v>1180457</v>
      </c>
      <c r="H12" s="18"/>
      <c r="I12" s="16"/>
      <c r="J12" s="16"/>
      <c r="K12" s="16"/>
      <c r="L12" s="19">
        <f>F12/E12</f>
        <v>1.170507684680218</v>
      </c>
    </row>
    <row r="13" spans="1:12" ht="12.75">
      <c r="A13" s="20" t="s">
        <v>11</v>
      </c>
      <c r="B13" s="21"/>
      <c r="C13" s="21" t="s">
        <v>12</v>
      </c>
      <c r="D13" s="21">
        <f>SUM(D14)</f>
        <v>1000000</v>
      </c>
      <c r="E13" s="21">
        <f>SUM(E14)</f>
        <v>1000000</v>
      </c>
      <c r="F13" s="21">
        <f>G13</f>
        <v>1170000</v>
      </c>
      <c r="G13" s="21">
        <f>SUM(G14)</f>
        <v>1170000</v>
      </c>
      <c r="H13" s="22"/>
      <c r="I13" s="21"/>
      <c r="J13" s="21"/>
      <c r="K13" s="21"/>
      <c r="L13" s="23">
        <f aca="true" t="shared" si="0" ref="L13:L73">F13/E13</f>
        <v>1.17</v>
      </c>
    </row>
    <row r="14" spans="1:12" ht="12.75">
      <c r="A14" s="24"/>
      <c r="B14" s="25">
        <v>4430</v>
      </c>
      <c r="C14" s="21" t="s">
        <v>13</v>
      </c>
      <c r="D14" s="21">
        <v>1000000</v>
      </c>
      <c r="E14" s="21">
        <v>1000000</v>
      </c>
      <c r="F14" s="21">
        <v>1170000</v>
      </c>
      <c r="G14" s="21">
        <v>1170000</v>
      </c>
      <c r="H14" s="21"/>
      <c r="I14" s="21"/>
      <c r="J14" s="21"/>
      <c r="K14" s="21"/>
      <c r="L14" s="23">
        <f t="shared" si="0"/>
        <v>1.17</v>
      </c>
    </row>
    <row r="15" spans="1:12" ht="12.75">
      <c r="A15" s="20" t="s">
        <v>14</v>
      </c>
      <c r="B15" s="24"/>
      <c r="C15" s="21" t="s">
        <v>15</v>
      </c>
      <c r="D15" s="21">
        <f>SUM(D16)</f>
        <v>8500</v>
      </c>
      <c r="E15" s="21">
        <f>SUM(E16)</f>
        <v>8500</v>
      </c>
      <c r="F15" s="21">
        <f>F16</f>
        <v>10457</v>
      </c>
      <c r="G15" s="21">
        <f>G16</f>
        <v>10457</v>
      </c>
      <c r="H15" s="21"/>
      <c r="I15" s="21"/>
      <c r="J15" s="21"/>
      <c r="K15" s="21"/>
      <c r="L15" s="23">
        <f t="shared" si="0"/>
        <v>1.230235294117647</v>
      </c>
    </row>
    <row r="16" spans="1:12" ht="51">
      <c r="A16" s="20"/>
      <c r="B16" s="24">
        <v>2850</v>
      </c>
      <c r="C16" s="26" t="s">
        <v>16</v>
      </c>
      <c r="D16" s="21">
        <v>8500</v>
      </c>
      <c r="E16" s="21">
        <v>8500</v>
      </c>
      <c r="F16" s="21">
        <f>G16</f>
        <v>10457</v>
      </c>
      <c r="G16" s="21">
        <v>10457</v>
      </c>
      <c r="H16" s="21"/>
      <c r="I16" s="21"/>
      <c r="J16" s="21"/>
      <c r="K16" s="21"/>
      <c r="L16" s="23">
        <f t="shared" si="0"/>
        <v>1.230235294117647</v>
      </c>
    </row>
    <row r="17" spans="1:12" ht="30">
      <c r="A17" s="27">
        <v>600</v>
      </c>
      <c r="B17" s="16"/>
      <c r="C17" s="17" t="s">
        <v>17</v>
      </c>
      <c r="D17" s="18">
        <f>SUM(D18,D21,D25,D27)</f>
        <v>33354000</v>
      </c>
      <c r="E17" s="18">
        <f>SUM(E18,E21,E25,E27)</f>
        <v>33354000</v>
      </c>
      <c r="F17" s="18">
        <f>SUM(F18,F21,F25,F27)</f>
        <v>26371700</v>
      </c>
      <c r="G17" s="18">
        <f>SUM(G18,G21,G25,G27)</f>
        <v>26371700</v>
      </c>
      <c r="H17" s="18"/>
      <c r="I17" s="18"/>
      <c r="J17" s="16"/>
      <c r="K17" s="16"/>
      <c r="L17" s="19">
        <f t="shared" si="0"/>
        <v>0.7906607903100078</v>
      </c>
    </row>
    <row r="18" spans="1:12" ht="12.75">
      <c r="A18" s="24">
        <v>60004</v>
      </c>
      <c r="B18" s="21"/>
      <c r="C18" s="26" t="s">
        <v>18</v>
      </c>
      <c r="D18" s="21">
        <f>SUM(D19:D20)</f>
        <v>12960000</v>
      </c>
      <c r="E18" s="21">
        <f>SUM(E19:E20)</f>
        <v>12960000</v>
      </c>
      <c r="F18" s="21">
        <f>SUM(F19:F20)</f>
        <v>12485000</v>
      </c>
      <c r="G18" s="21">
        <f>SUM(G19:G20)</f>
        <v>12485000</v>
      </c>
      <c r="H18" s="21"/>
      <c r="I18" s="21"/>
      <c r="J18" s="21"/>
      <c r="K18" s="21"/>
      <c r="L18" s="23">
        <f t="shared" si="0"/>
        <v>0.9633487654320988</v>
      </c>
    </row>
    <row r="19" spans="1:12" ht="38.25">
      <c r="A19" s="24"/>
      <c r="B19" s="24">
        <v>2650</v>
      </c>
      <c r="C19" s="26" t="s">
        <v>172</v>
      </c>
      <c r="D19" s="21">
        <v>410000</v>
      </c>
      <c r="E19" s="21">
        <v>410000</v>
      </c>
      <c r="F19" s="21">
        <f>G19</f>
        <v>394000</v>
      </c>
      <c r="G19" s="21">
        <v>394000</v>
      </c>
      <c r="H19" s="21"/>
      <c r="I19" s="21"/>
      <c r="J19" s="21"/>
      <c r="K19" s="21"/>
      <c r="L19" s="23">
        <f t="shared" si="0"/>
        <v>0.9609756097560975</v>
      </c>
    </row>
    <row r="20" spans="1:12" ht="12.75">
      <c r="A20" s="24"/>
      <c r="B20" s="24">
        <v>4300</v>
      </c>
      <c r="C20" s="26" t="s">
        <v>19</v>
      </c>
      <c r="D20" s="21">
        <v>12550000</v>
      </c>
      <c r="E20" s="21">
        <v>12550000</v>
      </c>
      <c r="F20" s="21">
        <f>G20</f>
        <v>12091000</v>
      </c>
      <c r="G20" s="21">
        <v>12091000</v>
      </c>
      <c r="H20" s="21"/>
      <c r="I20" s="21"/>
      <c r="J20" s="21"/>
      <c r="K20" s="21"/>
      <c r="L20" s="23">
        <f>F20/E20</f>
        <v>0.9634262948207172</v>
      </c>
    </row>
    <row r="21" spans="1:12" ht="12.75">
      <c r="A21" s="24">
        <v>60016</v>
      </c>
      <c r="B21" s="21"/>
      <c r="C21" s="21" t="s">
        <v>20</v>
      </c>
      <c r="D21" s="21">
        <f>SUM(D22:D24)</f>
        <v>14775000</v>
      </c>
      <c r="E21" s="21">
        <f>SUM(E22:E24)</f>
        <v>14775000</v>
      </c>
      <c r="F21" s="21">
        <f>SUM(F22:F24)</f>
        <v>13429200</v>
      </c>
      <c r="G21" s="21">
        <f>SUM(G22:G24)</f>
        <v>13429200</v>
      </c>
      <c r="H21" s="22"/>
      <c r="I21" s="22"/>
      <c r="J21" s="22"/>
      <c r="K21" s="22"/>
      <c r="L21" s="23">
        <f t="shared" si="0"/>
        <v>0.9089137055837564</v>
      </c>
    </row>
    <row r="22" spans="1:12" ht="38.25">
      <c r="A22" s="24"/>
      <c r="B22" s="24">
        <v>2650</v>
      </c>
      <c r="C22" s="26" t="s">
        <v>172</v>
      </c>
      <c r="D22" s="21">
        <v>4580000</v>
      </c>
      <c r="E22" s="21">
        <v>4580000</v>
      </c>
      <c r="F22" s="21">
        <f>G22</f>
        <v>5009200</v>
      </c>
      <c r="G22" s="21">
        <v>5009200</v>
      </c>
      <c r="H22" s="22"/>
      <c r="I22" s="22"/>
      <c r="J22" s="22"/>
      <c r="K22" s="22"/>
      <c r="L22" s="23">
        <f t="shared" si="0"/>
        <v>1.0937117903930131</v>
      </c>
    </row>
    <row r="23" spans="1:12" ht="25.5">
      <c r="A23" s="24"/>
      <c r="B23" s="24">
        <v>6050</v>
      </c>
      <c r="C23" s="26" t="s">
        <v>21</v>
      </c>
      <c r="D23" s="21">
        <v>3600000</v>
      </c>
      <c r="E23" s="21">
        <v>3600000</v>
      </c>
      <c r="F23" s="21">
        <f>G23</f>
        <v>5600000</v>
      </c>
      <c r="G23" s="21">
        <v>5600000</v>
      </c>
      <c r="H23" s="22"/>
      <c r="I23" s="22"/>
      <c r="J23" s="22"/>
      <c r="K23" s="22"/>
      <c r="L23" s="23">
        <f t="shared" si="0"/>
        <v>1.5555555555555556</v>
      </c>
    </row>
    <row r="24" spans="1:12" ht="76.5">
      <c r="A24" s="24"/>
      <c r="B24" s="28">
        <v>6210</v>
      </c>
      <c r="C24" s="26" t="s">
        <v>22</v>
      </c>
      <c r="D24" s="21">
        <v>6595000</v>
      </c>
      <c r="E24" s="21">
        <v>6595000</v>
      </c>
      <c r="F24" s="21">
        <f>G24</f>
        <v>2820000</v>
      </c>
      <c r="G24" s="21">
        <v>2820000</v>
      </c>
      <c r="H24" s="21"/>
      <c r="I24" s="21"/>
      <c r="J24" s="21"/>
      <c r="K24" s="21"/>
      <c r="L24" s="23">
        <f t="shared" si="0"/>
        <v>0.4275966641394996</v>
      </c>
    </row>
    <row r="25" spans="1:12" ht="12.75">
      <c r="A25" s="24">
        <v>60017</v>
      </c>
      <c r="B25" s="29"/>
      <c r="C25" s="30" t="s">
        <v>23</v>
      </c>
      <c r="D25" s="21">
        <f>SUM(D26)</f>
        <v>5314000</v>
      </c>
      <c r="E25" s="21">
        <f>SUM(E26)</f>
        <v>5314000</v>
      </c>
      <c r="F25" s="21">
        <f>SUM(F26)</f>
        <v>400000</v>
      </c>
      <c r="G25" s="21">
        <f>SUM(G26)</f>
        <v>400000</v>
      </c>
      <c r="H25" s="21"/>
      <c r="I25" s="21"/>
      <c r="J25" s="21"/>
      <c r="K25" s="21"/>
      <c r="L25" s="23">
        <f t="shared" si="0"/>
        <v>0.07527286413248024</v>
      </c>
    </row>
    <row r="26" spans="1:12" ht="76.5">
      <c r="A26" s="24"/>
      <c r="B26" s="29">
        <v>6210</v>
      </c>
      <c r="C26" s="26" t="s">
        <v>22</v>
      </c>
      <c r="D26" s="21">
        <v>5314000</v>
      </c>
      <c r="E26" s="21">
        <v>5314000</v>
      </c>
      <c r="F26" s="21">
        <f>G26</f>
        <v>400000</v>
      </c>
      <c r="G26" s="21">
        <v>400000</v>
      </c>
      <c r="H26" s="21"/>
      <c r="I26" s="21"/>
      <c r="J26" s="21"/>
      <c r="K26" s="21"/>
      <c r="L26" s="23">
        <f t="shared" si="0"/>
        <v>0.07527286413248024</v>
      </c>
    </row>
    <row r="27" spans="1:12" ht="12.75">
      <c r="A27" s="24">
        <v>60095</v>
      </c>
      <c r="B27" s="29"/>
      <c r="C27" s="26" t="s">
        <v>24</v>
      </c>
      <c r="D27" s="21">
        <f>SUM(D28:D29)</f>
        <v>305000</v>
      </c>
      <c r="E27" s="21">
        <f>SUM(E28:E29)</f>
        <v>305000</v>
      </c>
      <c r="F27" s="21">
        <f>SUM(F28)</f>
        <v>57500</v>
      </c>
      <c r="G27" s="21">
        <f>SUM(G28)</f>
        <v>57500</v>
      </c>
      <c r="H27" s="21"/>
      <c r="I27" s="21"/>
      <c r="J27" s="21"/>
      <c r="K27" s="21"/>
      <c r="L27" s="23">
        <f t="shared" si="0"/>
        <v>0.1885245901639344</v>
      </c>
    </row>
    <row r="28" spans="1:12" ht="38.25">
      <c r="A28" s="24"/>
      <c r="B28" s="29" t="s">
        <v>25</v>
      </c>
      <c r="C28" s="26" t="s">
        <v>26</v>
      </c>
      <c r="D28" s="21">
        <v>65000</v>
      </c>
      <c r="E28" s="21">
        <v>65000</v>
      </c>
      <c r="F28" s="21">
        <f>G28</f>
        <v>57500</v>
      </c>
      <c r="G28" s="21">
        <v>57500</v>
      </c>
      <c r="H28" s="21"/>
      <c r="I28" s="21"/>
      <c r="J28" s="21"/>
      <c r="K28" s="21"/>
      <c r="L28" s="23">
        <f t="shared" si="0"/>
        <v>0.8846153846153846</v>
      </c>
    </row>
    <row r="29" spans="1:12" ht="76.5">
      <c r="A29" s="24"/>
      <c r="B29" s="29">
        <v>6210</v>
      </c>
      <c r="C29" s="26" t="s">
        <v>173</v>
      </c>
      <c r="D29" s="21">
        <v>240000</v>
      </c>
      <c r="E29" s="21">
        <v>240000</v>
      </c>
      <c r="F29" s="21"/>
      <c r="G29" s="21"/>
      <c r="H29" s="21"/>
      <c r="I29" s="21"/>
      <c r="J29" s="21"/>
      <c r="K29" s="21"/>
      <c r="L29" s="23"/>
    </row>
    <row r="30" spans="1:12" ht="15">
      <c r="A30" s="27">
        <v>630</v>
      </c>
      <c r="B30" s="18"/>
      <c r="C30" s="18" t="s">
        <v>27</v>
      </c>
      <c r="D30" s="18">
        <f>SUM(D31,D35)</f>
        <v>90000</v>
      </c>
      <c r="E30" s="18">
        <f>SUM(E31,E35)</f>
        <v>90000</v>
      </c>
      <c r="F30" s="18">
        <f aca="true" t="shared" si="1" ref="F30:F36">G30</f>
        <v>103700</v>
      </c>
      <c r="G30" s="18">
        <f>SUM(G31,G35)</f>
        <v>103700</v>
      </c>
      <c r="H30" s="18"/>
      <c r="I30" s="18"/>
      <c r="J30" s="18"/>
      <c r="K30" s="18"/>
      <c r="L30" s="19">
        <f t="shared" si="0"/>
        <v>1.1522222222222223</v>
      </c>
    </row>
    <row r="31" spans="1:12" ht="25.5">
      <c r="A31" s="24">
        <v>63003</v>
      </c>
      <c r="B31" s="21"/>
      <c r="C31" s="26" t="s">
        <v>28</v>
      </c>
      <c r="D31" s="21">
        <f>SUM(D32:D34)</f>
        <v>76420</v>
      </c>
      <c r="E31" s="21">
        <f>SUM(E32:E34)</f>
        <v>76420</v>
      </c>
      <c r="F31" s="21">
        <f t="shared" si="1"/>
        <v>99700</v>
      </c>
      <c r="G31" s="21">
        <f>SUM(G32:G34)</f>
        <v>99700</v>
      </c>
      <c r="H31" s="22"/>
      <c r="I31" s="22"/>
      <c r="J31" s="22"/>
      <c r="K31" s="22"/>
      <c r="L31" s="23">
        <f t="shared" si="0"/>
        <v>1.304632295210678</v>
      </c>
    </row>
    <row r="32" spans="1:12" ht="63.75">
      <c r="A32" s="24"/>
      <c r="B32" s="31">
        <v>2820</v>
      </c>
      <c r="C32" s="26" t="s">
        <v>29</v>
      </c>
      <c r="D32" s="21">
        <v>36620</v>
      </c>
      <c r="E32" s="21">
        <v>36620</v>
      </c>
      <c r="F32" s="21">
        <f t="shared" si="1"/>
        <v>35000</v>
      </c>
      <c r="G32" s="21">
        <v>35000</v>
      </c>
      <c r="H32" s="22"/>
      <c r="I32" s="22"/>
      <c r="J32" s="22"/>
      <c r="K32" s="22"/>
      <c r="L32" s="23">
        <f t="shared" si="0"/>
        <v>0.9557618787547788</v>
      </c>
    </row>
    <row r="33" spans="1:12" ht="12.75">
      <c r="A33" s="24"/>
      <c r="B33" s="24">
        <v>4300</v>
      </c>
      <c r="C33" s="26" t="s">
        <v>19</v>
      </c>
      <c r="D33" s="21">
        <v>19800</v>
      </c>
      <c r="E33" s="21">
        <v>19800</v>
      </c>
      <c r="F33" s="21">
        <f t="shared" si="1"/>
        <v>19700</v>
      </c>
      <c r="G33" s="21">
        <v>19700</v>
      </c>
      <c r="H33" s="21"/>
      <c r="I33" s="21"/>
      <c r="J33" s="21"/>
      <c r="K33" s="21"/>
      <c r="L33" s="23">
        <f t="shared" si="0"/>
        <v>0.9949494949494949</v>
      </c>
    </row>
    <row r="34" spans="1:12" ht="25.5">
      <c r="A34" s="24"/>
      <c r="B34" s="24">
        <v>6050</v>
      </c>
      <c r="C34" s="26" t="s">
        <v>21</v>
      </c>
      <c r="D34" s="21">
        <v>20000</v>
      </c>
      <c r="E34" s="21">
        <v>20000</v>
      </c>
      <c r="F34" s="21">
        <f t="shared" si="1"/>
        <v>45000</v>
      </c>
      <c r="G34" s="21">
        <v>45000</v>
      </c>
      <c r="H34" s="21"/>
      <c r="I34" s="21"/>
      <c r="J34" s="21"/>
      <c r="K34" s="21"/>
      <c r="L34" s="23">
        <f t="shared" si="0"/>
        <v>2.25</v>
      </c>
    </row>
    <row r="35" spans="1:12" ht="12.75">
      <c r="A35" s="24">
        <v>63095</v>
      </c>
      <c r="B35" s="24"/>
      <c r="C35" s="26" t="s">
        <v>24</v>
      </c>
      <c r="D35" s="21">
        <f>SUM(D36:D36)</f>
        <v>13580</v>
      </c>
      <c r="E35" s="21">
        <f>SUM(E36:E36)</f>
        <v>13580</v>
      </c>
      <c r="F35" s="21">
        <f t="shared" si="1"/>
        <v>4000</v>
      </c>
      <c r="G35" s="21">
        <f>SUM(G36:G36)</f>
        <v>4000</v>
      </c>
      <c r="H35" s="22"/>
      <c r="I35" s="22"/>
      <c r="J35" s="22"/>
      <c r="K35" s="22"/>
      <c r="L35" s="23">
        <f t="shared" si="0"/>
        <v>0.29455081001472755</v>
      </c>
    </row>
    <row r="36" spans="1:12" ht="25.5">
      <c r="A36" s="32"/>
      <c r="B36" s="29" t="s">
        <v>30</v>
      </c>
      <c r="C36" s="33" t="s">
        <v>26</v>
      </c>
      <c r="D36" s="30">
        <v>13580</v>
      </c>
      <c r="E36" s="30">
        <v>13580</v>
      </c>
      <c r="F36" s="30">
        <f t="shared" si="1"/>
        <v>4000</v>
      </c>
      <c r="G36" s="30">
        <v>4000</v>
      </c>
      <c r="H36" s="30"/>
      <c r="I36" s="30"/>
      <c r="J36" s="30"/>
      <c r="K36" s="30"/>
      <c r="L36" s="23">
        <f t="shared" si="0"/>
        <v>0.29455081001472755</v>
      </c>
    </row>
    <row r="37" spans="1:12" ht="30">
      <c r="A37" s="27">
        <v>700</v>
      </c>
      <c r="B37" s="27"/>
      <c r="C37" s="17" t="s">
        <v>31</v>
      </c>
      <c r="D37" s="18">
        <f>SUM(D38,D41)</f>
        <v>12519833</v>
      </c>
      <c r="E37" s="18">
        <f>SUM(E38,E41)</f>
        <v>12519833</v>
      </c>
      <c r="F37" s="18">
        <f>SUM(F38,F41)</f>
        <v>20458254</v>
      </c>
      <c r="G37" s="18">
        <f>SUM(G38,G41)</f>
        <v>18578238</v>
      </c>
      <c r="H37" s="18"/>
      <c r="I37" s="18"/>
      <c r="J37" s="18"/>
      <c r="K37" s="18">
        <f>K41</f>
        <v>1880016</v>
      </c>
      <c r="L37" s="19">
        <f t="shared" si="0"/>
        <v>1.6340676429150454</v>
      </c>
    </row>
    <row r="38" spans="1:12" ht="25.5">
      <c r="A38" s="24">
        <v>70004</v>
      </c>
      <c r="B38" s="24"/>
      <c r="C38" s="26" t="s">
        <v>32</v>
      </c>
      <c r="D38" s="21">
        <f>SUM(D39:D40)</f>
        <v>2497258</v>
      </c>
      <c r="E38" s="21">
        <f>SUM(E39:E40)</f>
        <v>2497258</v>
      </c>
      <c r="F38" s="21">
        <f>G38</f>
        <v>772000</v>
      </c>
      <c r="G38" s="21">
        <f>SUM(G39:G40)</f>
        <v>772000</v>
      </c>
      <c r="H38" s="22"/>
      <c r="I38" s="22"/>
      <c r="J38" s="22"/>
      <c r="K38" s="22"/>
      <c r="L38" s="23">
        <f t="shared" si="0"/>
        <v>0.3091390637250937</v>
      </c>
    </row>
    <row r="39" spans="1:12" ht="38.25">
      <c r="A39" s="24"/>
      <c r="B39" s="24">
        <v>2660</v>
      </c>
      <c r="C39" s="26" t="s">
        <v>33</v>
      </c>
      <c r="D39" s="21">
        <v>1497258</v>
      </c>
      <c r="E39" s="21">
        <v>1497258</v>
      </c>
      <c r="F39" s="21">
        <f>G39</f>
        <v>772000</v>
      </c>
      <c r="G39" s="21">
        <v>772000</v>
      </c>
      <c r="H39" s="22"/>
      <c r="I39" s="22"/>
      <c r="J39" s="22"/>
      <c r="K39" s="22"/>
      <c r="L39" s="23">
        <f>F39/E39</f>
        <v>0.5156092002847873</v>
      </c>
    </row>
    <row r="40" spans="1:12" ht="38.25">
      <c r="A40" s="24"/>
      <c r="B40" s="24">
        <v>6010</v>
      </c>
      <c r="C40" s="26" t="s">
        <v>34</v>
      </c>
      <c r="D40" s="30">
        <v>1000000</v>
      </c>
      <c r="E40" s="21">
        <v>1000000</v>
      </c>
      <c r="F40" s="30">
        <f>G40</f>
        <v>0</v>
      </c>
      <c r="G40" s="30"/>
      <c r="H40" s="30"/>
      <c r="I40" s="30"/>
      <c r="J40" s="30"/>
      <c r="K40" s="30"/>
      <c r="L40" s="23"/>
    </row>
    <row r="41" spans="1:12" ht="25.5">
      <c r="A41" s="24">
        <v>70005</v>
      </c>
      <c r="B41" s="25"/>
      <c r="C41" s="26" t="s">
        <v>35</v>
      </c>
      <c r="D41" s="21">
        <f>SUM(D42:D46)</f>
        <v>10022575</v>
      </c>
      <c r="E41" s="21">
        <f>SUM(E42:E46)</f>
        <v>10022575</v>
      </c>
      <c r="F41" s="21">
        <f>SUM(F42:F46)</f>
        <v>19686254</v>
      </c>
      <c r="G41" s="21">
        <f>SUM(G42:G46)</f>
        <v>17806238</v>
      </c>
      <c r="H41" s="22"/>
      <c r="I41" s="22"/>
      <c r="J41" s="22"/>
      <c r="K41" s="51">
        <f>SUM(K42:K44)</f>
        <v>1880016</v>
      </c>
      <c r="L41" s="23">
        <f t="shared" si="0"/>
        <v>1.9641912382795839</v>
      </c>
    </row>
    <row r="42" spans="1:12" ht="25.5">
      <c r="A42" s="24"/>
      <c r="B42" s="24">
        <v>6050</v>
      </c>
      <c r="C42" s="26" t="s">
        <v>21</v>
      </c>
      <c r="D42" s="21">
        <v>3151075</v>
      </c>
      <c r="E42" s="21">
        <v>3151075</v>
      </c>
      <c r="F42" s="21">
        <f>G42</f>
        <v>5806000</v>
      </c>
      <c r="G42" s="21">
        <v>5806000</v>
      </c>
      <c r="H42" s="21"/>
      <c r="I42" s="21"/>
      <c r="J42" s="21"/>
      <c r="K42" s="21"/>
      <c r="L42" s="23">
        <f t="shared" si="0"/>
        <v>1.8425457978626343</v>
      </c>
    </row>
    <row r="43" spans="1:12" ht="25.5">
      <c r="A43" s="24"/>
      <c r="B43" s="24">
        <v>6058</v>
      </c>
      <c r="C43" s="26" t="s">
        <v>21</v>
      </c>
      <c r="D43" s="21"/>
      <c r="E43" s="21"/>
      <c r="F43" s="21">
        <f>K43</f>
        <v>1629347</v>
      </c>
      <c r="G43" s="21"/>
      <c r="H43" s="21"/>
      <c r="I43" s="21"/>
      <c r="J43" s="21"/>
      <c r="K43" s="21">
        <v>1629347</v>
      </c>
      <c r="L43" s="23"/>
    </row>
    <row r="44" spans="1:12" ht="25.5">
      <c r="A44" s="24"/>
      <c r="B44" s="24">
        <v>6059</v>
      </c>
      <c r="C44" s="26" t="s">
        <v>21</v>
      </c>
      <c r="D44" s="21"/>
      <c r="E44" s="21"/>
      <c r="F44" s="21">
        <f>SUM(G44,K44)</f>
        <v>1700000</v>
      </c>
      <c r="G44" s="21">
        <v>1449331</v>
      </c>
      <c r="H44" s="21"/>
      <c r="I44" s="21"/>
      <c r="J44" s="21"/>
      <c r="K44" s="21">
        <v>250669</v>
      </c>
      <c r="L44" s="23"/>
    </row>
    <row r="45" spans="1:12" ht="38.25">
      <c r="A45" s="24"/>
      <c r="B45" s="24">
        <v>6060</v>
      </c>
      <c r="C45" s="26" t="s">
        <v>37</v>
      </c>
      <c r="D45" s="21">
        <v>25000</v>
      </c>
      <c r="E45" s="21">
        <v>25000</v>
      </c>
      <c r="F45" s="21"/>
      <c r="G45" s="21"/>
      <c r="H45" s="21"/>
      <c r="I45" s="21"/>
      <c r="J45" s="21"/>
      <c r="K45" s="21"/>
      <c r="L45" s="23"/>
    </row>
    <row r="46" spans="1:12" ht="25.5">
      <c r="A46" s="24"/>
      <c r="B46" s="34" t="s">
        <v>170</v>
      </c>
      <c r="C46" s="21" t="s">
        <v>26</v>
      </c>
      <c r="D46" s="30">
        <v>6846500</v>
      </c>
      <c r="E46" s="21">
        <v>6846500</v>
      </c>
      <c r="F46" s="30">
        <f>G46</f>
        <v>10550907</v>
      </c>
      <c r="G46" s="30">
        <v>10550907</v>
      </c>
      <c r="H46" s="30"/>
      <c r="I46" s="30"/>
      <c r="J46" s="30"/>
      <c r="K46" s="30"/>
      <c r="L46" s="23">
        <f t="shared" si="0"/>
        <v>1.541065800043818</v>
      </c>
    </row>
    <row r="47" spans="1:12" ht="30">
      <c r="A47" s="27">
        <v>710</v>
      </c>
      <c r="B47" s="27"/>
      <c r="C47" s="17" t="s">
        <v>38</v>
      </c>
      <c r="D47" s="18">
        <f>SUM(D48,D50,D52,D54,D57,D59)</f>
        <v>2740503</v>
      </c>
      <c r="E47" s="18">
        <f>SUM(E48,E50,E52,E54,E57,E59)</f>
        <v>2740503</v>
      </c>
      <c r="F47" s="18">
        <f>SUM(F48,F50,F52,F54,F57,F59:F59)</f>
        <v>2383113</v>
      </c>
      <c r="G47" s="18">
        <f>SUM(G48,G50,G52,G54,G59)</f>
        <v>2368113</v>
      </c>
      <c r="H47" s="18"/>
      <c r="I47" s="18">
        <f>I57</f>
        <v>15000</v>
      </c>
      <c r="J47" s="18"/>
      <c r="K47" s="18"/>
      <c r="L47" s="19">
        <f t="shared" si="0"/>
        <v>0.8695896337278229</v>
      </c>
    </row>
    <row r="48" spans="1:12" ht="25.5">
      <c r="A48" s="24">
        <v>71004</v>
      </c>
      <c r="B48" s="34"/>
      <c r="C48" s="26" t="s">
        <v>39</v>
      </c>
      <c r="D48" s="21">
        <f>SUM(D49:D49)</f>
        <v>1890917</v>
      </c>
      <c r="E48" s="21">
        <f>SUM(E49)</f>
        <v>1890917</v>
      </c>
      <c r="F48" s="21">
        <f>SUM(F49:F49)</f>
        <v>1711096</v>
      </c>
      <c r="G48" s="21">
        <f>SUM(G49:G49)</f>
        <v>1711096</v>
      </c>
      <c r="H48" s="22"/>
      <c r="I48" s="22"/>
      <c r="J48" s="22"/>
      <c r="K48" s="22"/>
      <c r="L48" s="23">
        <f t="shared" si="0"/>
        <v>0.9049027535317521</v>
      </c>
    </row>
    <row r="49" spans="1:12" ht="12.75">
      <c r="A49" s="24"/>
      <c r="B49" s="34">
        <v>4300</v>
      </c>
      <c r="C49" s="21" t="s">
        <v>19</v>
      </c>
      <c r="D49" s="21">
        <v>1890917</v>
      </c>
      <c r="E49" s="21">
        <v>1890917</v>
      </c>
      <c r="F49" s="21">
        <f aca="true" t="shared" si="2" ref="F49:F56">G49</f>
        <v>1711096</v>
      </c>
      <c r="G49" s="21">
        <v>1711096</v>
      </c>
      <c r="H49" s="21"/>
      <c r="I49" s="21"/>
      <c r="J49" s="21"/>
      <c r="K49" s="21"/>
      <c r="L49" s="23">
        <f t="shared" si="0"/>
        <v>0.9049027535317521</v>
      </c>
    </row>
    <row r="50" spans="1:12" ht="38.25">
      <c r="A50" s="24">
        <v>71013</v>
      </c>
      <c r="B50" s="34"/>
      <c r="C50" s="26" t="s">
        <v>40</v>
      </c>
      <c r="D50" s="21">
        <f>SUM(D51)</f>
        <v>355000</v>
      </c>
      <c r="E50" s="21">
        <f>SUM(E51)</f>
        <v>355000</v>
      </c>
      <c r="F50" s="21">
        <f t="shared" si="2"/>
        <v>355000</v>
      </c>
      <c r="G50" s="21">
        <f>SUM(G51)</f>
        <v>355000</v>
      </c>
      <c r="H50" s="21"/>
      <c r="I50" s="21"/>
      <c r="J50" s="21"/>
      <c r="K50" s="21"/>
      <c r="L50" s="23">
        <f t="shared" si="0"/>
        <v>1</v>
      </c>
    </row>
    <row r="51" spans="1:12" ht="12.75">
      <c r="A51" s="24"/>
      <c r="B51" s="34">
        <v>4300</v>
      </c>
      <c r="C51" s="26" t="s">
        <v>19</v>
      </c>
      <c r="D51" s="21">
        <v>355000</v>
      </c>
      <c r="E51" s="21">
        <v>355000</v>
      </c>
      <c r="F51" s="21">
        <f t="shared" si="2"/>
        <v>355000</v>
      </c>
      <c r="G51" s="21">
        <v>355000</v>
      </c>
      <c r="H51" s="21"/>
      <c r="I51" s="21"/>
      <c r="J51" s="21"/>
      <c r="K51" s="21"/>
      <c r="L51" s="23">
        <f t="shared" si="0"/>
        <v>1</v>
      </c>
    </row>
    <row r="52" spans="1:12" ht="25.5">
      <c r="A52" s="24">
        <v>71014</v>
      </c>
      <c r="B52" s="24"/>
      <c r="C52" s="26" t="s">
        <v>41</v>
      </c>
      <c r="D52" s="21">
        <f>SUM(D53:D53)</f>
        <v>269361</v>
      </c>
      <c r="E52" s="21">
        <f>SUM(E53:E53)</f>
        <v>269361</v>
      </c>
      <c r="F52" s="21">
        <f t="shared" si="2"/>
        <v>242417</v>
      </c>
      <c r="G52" s="21">
        <f>SUM(G53:G53)</f>
        <v>242417</v>
      </c>
      <c r="H52" s="22"/>
      <c r="I52" s="22"/>
      <c r="J52" s="22"/>
      <c r="K52" s="22"/>
      <c r="L52" s="23">
        <f t="shared" si="0"/>
        <v>0.899970671329554</v>
      </c>
    </row>
    <row r="53" spans="1:12" ht="12.75">
      <c r="A53" s="24"/>
      <c r="B53" s="34">
        <v>4300</v>
      </c>
      <c r="C53" s="26" t="s">
        <v>19</v>
      </c>
      <c r="D53" s="30">
        <v>269361</v>
      </c>
      <c r="E53" s="30">
        <v>269361</v>
      </c>
      <c r="F53" s="30">
        <f t="shared" si="2"/>
        <v>242417</v>
      </c>
      <c r="G53" s="30">
        <v>242417</v>
      </c>
      <c r="H53" s="30"/>
      <c r="I53" s="30"/>
      <c r="J53" s="30"/>
      <c r="K53" s="30"/>
      <c r="L53" s="23">
        <f t="shared" si="0"/>
        <v>0.899970671329554</v>
      </c>
    </row>
    <row r="54" spans="1:12" ht="12.75">
      <c r="A54" s="24">
        <v>71015</v>
      </c>
      <c r="B54" s="24"/>
      <c r="C54" s="26" t="s">
        <v>44</v>
      </c>
      <c r="D54" s="21">
        <f>SUM(D55:D56)</f>
        <v>10225</v>
      </c>
      <c r="E54" s="21">
        <f>SUM(E55:E56)</f>
        <v>10225</v>
      </c>
      <c r="F54" s="21">
        <f t="shared" si="2"/>
        <v>9600</v>
      </c>
      <c r="G54" s="21">
        <f>SUM(G55:G56)</f>
        <v>9600</v>
      </c>
      <c r="H54" s="22"/>
      <c r="I54" s="22"/>
      <c r="J54" s="22"/>
      <c r="K54" s="22"/>
      <c r="L54" s="23">
        <f t="shared" si="0"/>
        <v>0.9388753056234719</v>
      </c>
    </row>
    <row r="55" spans="1:12" ht="12.75">
      <c r="A55" s="24"/>
      <c r="B55" s="24">
        <v>4170</v>
      </c>
      <c r="C55" s="26" t="s">
        <v>36</v>
      </c>
      <c r="D55" s="21">
        <v>1000</v>
      </c>
      <c r="E55" s="21">
        <v>1000</v>
      </c>
      <c r="F55" s="21">
        <f>G55</f>
        <v>0</v>
      </c>
      <c r="G55" s="21"/>
      <c r="H55" s="22"/>
      <c r="I55" s="22"/>
      <c r="J55" s="22"/>
      <c r="K55" s="22"/>
      <c r="L55" s="23">
        <f t="shared" si="0"/>
        <v>0</v>
      </c>
    </row>
    <row r="56" spans="1:12" ht="25.5">
      <c r="A56" s="32"/>
      <c r="B56" s="36" t="s">
        <v>155</v>
      </c>
      <c r="C56" s="30" t="s">
        <v>26</v>
      </c>
      <c r="D56" s="30">
        <v>9225</v>
      </c>
      <c r="E56" s="30">
        <v>9225</v>
      </c>
      <c r="F56" s="30">
        <f t="shared" si="2"/>
        <v>9600</v>
      </c>
      <c r="G56" s="30">
        <v>9600</v>
      </c>
      <c r="H56" s="30"/>
      <c r="I56" s="30"/>
      <c r="J56" s="30"/>
      <c r="K56" s="30"/>
      <c r="L56" s="23">
        <f t="shared" si="0"/>
        <v>1.0406504065040652</v>
      </c>
    </row>
    <row r="57" spans="1:12" ht="12.75">
      <c r="A57" s="32">
        <v>71035</v>
      </c>
      <c r="B57" s="32"/>
      <c r="C57" s="30" t="s">
        <v>45</v>
      </c>
      <c r="D57" s="30">
        <f>SUM(D58)</f>
        <v>15000</v>
      </c>
      <c r="E57" s="30">
        <f>SUM(E58)</f>
        <v>15000</v>
      </c>
      <c r="F57" s="30">
        <f>F58</f>
        <v>15000</v>
      </c>
      <c r="G57" s="30"/>
      <c r="H57" s="30"/>
      <c r="I57" s="30">
        <f>I58</f>
        <v>15000</v>
      </c>
      <c r="J57" s="30"/>
      <c r="K57" s="30"/>
      <c r="L57" s="23">
        <f>F57/E57</f>
        <v>1</v>
      </c>
    </row>
    <row r="58" spans="1:12" ht="12.75">
      <c r="A58" s="32"/>
      <c r="B58" s="32">
        <v>4300</v>
      </c>
      <c r="C58" s="30" t="s">
        <v>19</v>
      </c>
      <c r="D58" s="30">
        <v>15000</v>
      </c>
      <c r="E58" s="30">
        <v>15000</v>
      </c>
      <c r="F58" s="30">
        <f>I58</f>
        <v>15000</v>
      </c>
      <c r="G58" s="30"/>
      <c r="H58" s="30"/>
      <c r="I58" s="30">
        <v>15000</v>
      </c>
      <c r="J58" s="30"/>
      <c r="K58" s="30"/>
      <c r="L58" s="23">
        <f>F58/E58</f>
        <v>1</v>
      </c>
    </row>
    <row r="59" spans="1:12" ht="12.75">
      <c r="A59" s="32">
        <v>71097</v>
      </c>
      <c r="B59" s="32"/>
      <c r="C59" s="30" t="s">
        <v>46</v>
      </c>
      <c r="D59" s="30">
        <f>SUM(D60:D60)</f>
        <v>200000</v>
      </c>
      <c r="E59" s="30">
        <f>SUM(E60:E60)</f>
        <v>200000</v>
      </c>
      <c r="F59" s="30">
        <f>G59</f>
        <v>50000</v>
      </c>
      <c r="G59" s="30">
        <f>SUM(G60:G60)</f>
        <v>50000</v>
      </c>
      <c r="H59" s="30"/>
      <c r="I59" s="30"/>
      <c r="J59" s="30"/>
      <c r="K59" s="30"/>
      <c r="L59" s="23">
        <f t="shared" si="0"/>
        <v>0.25</v>
      </c>
    </row>
    <row r="60" spans="1:12" ht="38.25">
      <c r="A60" s="32"/>
      <c r="B60" s="32">
        <v>6060</v>
      </c>
      <c r="C60" s="26" t="s">
        <v>37</v>
      </c>
      <c r="D60" s="30">
        <v>200000</v>
      </c>
      <c r="E60" s="30">
        <v>200000</v>
      </c>
      <c r="F60" s="30">
        <f>G60</f>
        <v>50000</v>
      </c>
      <c r="G60" s="30">
        <v>50000</v>
      </c>
      <c r="H60" s="30"/>
      <c r="I60" s="30"/>
      <c r="J60" s="30"/>
      <c r="K60" s="30"/>
      <c r="L60" s="23">
        <f t="shared" si="0"/>
        <v>0.25</v>
      </c>
    </row>
    <row r="61" spans="1:12" ht="30">
      <c r="A61" s="27">
        <v>750</v>
      </c>
      <c r="B61" s="27"/>
      <c r="C61" s="17" t="s">
        <v>47</v>
      </c>
      <c r="D61" s="18">
        <f>SUM(D62,D69,D71,D81,D83,D92)</f>
        <v>32119666</v>
      </c>
      <c r="E61" s="18">
        <f>SUM(E62,E69,E71,E81,E83,E92)</f>
        <v>32119666</v>
      </c>
      <c r="F61" s="18">
        <f>SUM(F62,F69,F71,F79,F81,F83,F92)</f>
        <v>32814467</v>
      </c>
      <c r="G61" s="18">
        <f>SUM(G69,G71,G79,G81,G83,G92)</f>
        <v>31834990</v>
      </c>
      <c r="H61" s="18"/>
      <c r="I61" s="18">
        <f>SUM(I83,I92)</f>
        <v>0</v>
      </c>
      <c r="J61" s="18">
        <f>SUM(J62)</f>
        <v>954677</v>
      </c>
      <c r="K61" s="18">
        <f>SUM(K92)</f>
        <v>24800</v>
      </c>
      <c r="L61" s="19">
        <f t="shared" si="0"/>
        <v>1.0216316383862771</v>
      </c>
    </row>
    <row r="62" spans="1:12" ht="12.75">
      <c r="A62" s="24">
        <v>75011</v>
      </c>
      <c r="B62" s="24"/>
      <c r="C62" s="26" t="s">
        <v>48</v>
      </c>
      <c r="D62" s="21">
        <f>SUM(D63:D68)</f>
        <v>951822</v>
      </c>
      <c r="E62" s="21">
        <f>SUM(E63:E68)</f>
        <v>951822</v>
      </c>
      <c r="F62" s="21">
        <f>SUM(F63:F68)</f>
        <v>954677</v>
      </c>
      <c r="G62" s="22"/>
      <c r="H62" s="22"/>
      <c r="I62" s="22"/>
      <c r="J62" s="21">
        <f>SUM(J63:J68)</f>
        <v>954677</v>
      </c>
      <c r="K62" s="21"/>
      <c r="L62" s="23">
        <f t="shared" si="0"/>
        <v>1.0029995104126612</v>
      </c>
    </row>
    <row r="63" spans="1:12" ht="25.5">
      <c r="A63" s="24"/>
      <c r="B63" s="24">
        <v>4010</v>
      </c>
      <c r="C63" s="26" t="s">
        <v>49</v>
      </c>
      <c r="D63" s="21">
        <v>700207</v>
      </c>
      <c r="E63" s="21">
        <v>700207</v>
      </c>
      <c r="F63" s="21">
        <f aca="true" t="shared" si="3" ref="F63:F68">J63</f>
        <v>675479</v>
      </c>
      <c r="G63" s="22"/>
      <c r="H63" s="22"/>
      <c r="I63" s="22"/>
      <c r="J63" s="21">
        <v>675479</v>
      </c>
      <c r="K63" s="21"/>
      <c r="L63" s="23">
        <f t="shared" si="0"/>
        <v>0.9646847289444407</v>
      </c>
    </row>
    <row r="64" spans="1:12" ht="25.5">
      <c r="A64" s="24"/>
      <c r="B64" s="24">
        <v>4040</v>
      </c>
      <c r="C64" s="26" t="s">
        <v>50</v>
      </c>
      <c r="D64" s="21">
        <v>59695</v>
      </c>
      <c r="E64" s="21">
        <v>59695</v>
      </c>
      <c r="F64" s="21">
        <f t="shared" si="3"/>
        <v>57584</v>
      </c>
      <c r="G64" s="22"/>
      <c r="H64" s="22"/>
      <c r="I64" s="22"/>
      <c r="J64" s="21">
        <v>57584</v>
      </c>
      <c r="K64" s="21"/>
      <c r="L64" s="23">
        <f t="shared" si="0"/>
        <v>0.9646369042633386</v>
      </c>
    </row>
    <row r="65" spans="1:12" ht="25.5">
      <c r="A65" s="24"/>
      <c r="B65" s="24">
        <v>4110</v>
      </c>
      <c r="C65" s="26" t="s">
        <v>42</v>
      </c>
      <c r="D65" s="21">
        <v>124882</v>
      </c>
      <c r="E65" s="21">
        <v>124882</v>
      </c>
      <c r="F65" s="21">
        <f t="shared" si="3"/>
        <v>128236</v>
      </c>
      <c r="G65" s="22"/>
      <c r="H65" s="22"/>
      <c r="I65" s="22"/>
      <c r="J65" s="21">
        <v>128236</v>
      </c>
      <c r="K65" s="21"/>
      <c r="L65" s="23">
        <f t="shared" si="0"/>
        <v>1.0268573533415544</v>
      </c>
    </row>
    <row r="66" spans="1:12" ht="12.75">
      <c r="A66" s="24"/>
      <c r="B66" s="25">
        <v>4120</v>
      </c>
      <c r="C66" s="21" t="s">
        <v>43</v>
      </c>
      <c r="D66" s="21">
        <v>15758</v>
      </c>
      <c r="E66" s="21">
        <v>15758</v>
      </c>
      <c r="F66" s="21">
        <f t="shared" si="3"/>
        <v>38098</v>
      </c>
      <c r="G66" s="22"/>
      <c r="H66" s="22"/>
      <c r="I66" s="22"/>
      <c r="J66" s="21">
        <v>38098</v>
      </c>
      <c r="K66" s="21"/>
      <c r="L66" s="23">
        <f t="shared" si="0"/>
        <v>2.4176926005838304</v>
      </c>
    </row>
    <row r="67" spans="1:12" ht="12.75">
      <c r="A67" s="24"/>
      <c r="B67" s="25">
        <v>4170</v>
      </c>
      <c r="C67" s="21" t="s">
        <v>36</v>
      </c>
      <c r="D67" s="21">
        <v>7000</v>
      </c>
      <c r="E67" s="21">
        <v>7000</v>
      </c>
      <c r="F67" s="21">
        <f t="shared" si="3"/>
        <v>7000</v>
      </c>
      <c r="G67" s="22"/>
      <c r="H67" s="22"/>
      <c r="I67" s="22"/>
      <c r="J67" s="21">
        <v>7000</v>
      </c>
      <c r="K67" s="21"/>
      <c r="L67" s="23">
        <f t="shared" si="0"/>
        <v>1</v>
      </c>
    </row>
    <row r="68" spans="1:12" ht="25.5">
      <c r="A68" s="24"/>
      <c r="B68" s="25" t="s">
        <v>143</v>
      </c>
      <c r="C68" s="21" t="s">
        <v>26</v>
      </c>
      <c r="D68" s="21">
        <v>44280</v>
      </c>
      <c r="E68" s="21">
        <v>44280</v>
      </c>
      <c r="F68" s="21">
        <f t="shared" si="3"/>
        <v>48280</v>
      </c>
      <c r="G68" s="22"/>
      <c r="H68" s="22"/>
      <c r="I68" s="22"/>
      <c r="J68" s="21">
        <v>48280</v>
      </c>
      <c r="K68" s="21"/>
      <c r="L68" s="23">
        <f t="shared" si="0"/>
        <v>1.0903342366757</v>
      </c>
    </row>
    <row r="69" spans="1:12" ht="12.75">
      <c r="A69" s="24">
        <v>75022</v>
      </c>
      <c r="B69" s="24"/>
      <c r="C69" s="26" t="s">
        <v>51</v>
      </c>
      <c r="D69" s="21">
        <f>SUM(D70:D70)</f>
        <v>796454</v>
      </c>
      <c r="E69" s="21">
        <f>SUM(E70:E70)</f>
        <v>796454</v>
      </c>
      <c r="F69" s="21">
        <f>G69</f>
        <v>804450</v>
      </c>
      <c r="G69" s="21">
        <f>SUM(G70:G70)</f>
        <v>804450</v>
      </c>
      <c r="H69" s="22"/>
      <c r="I69" s="22"/>
      <c r="J69" s="22"/>
      <c r="K69" s="22"/>
      <c r="L69" s="23">
        <f t="shared" si="0"/>
        <v>1.010039500084123</v>
      </c>
    </row>
    <row r="70" spans="1:12" ht="25.5">
      <c r="A70" s="24"/>
      <c r="B70" s="34" t="s">
        <v>52</v>
      </c>
      <c r="C70" s="21" t="s">
        <v>26</v>
      </c>
      <c r="D70" s="21">
        <v>796454</v>
      </c>
      <c r="E70" s="21">
        <v>796454</v>
      </c>
      <c r="F70" s="21">
        <f>G70</f>
        <v>804450</v>
      </c>
      <c r="G70" s="21">
        <v>804450</v>
      </c>
      <c r="H70" s="21"/>
      <c r="I70" s="21"/>
      <c r="J70" s="21"/>
      <c r="K70" s="21"/>
      <c r="L70" s="23">
        <f t="shared" si="0"/>
        <v>1.010039500084123</v>
      </c>
    </row>
    <row r="71" spans="1:12" ht="12.75">
      <c r="A71" s="24">
        <v>75023</v>
      </c>
      <c r="B71" s="24"/>
      <c r="C71" s="21" t="s">
        <v>53</v>
      </c>
      <c r="D71" s="21">
        <f>SUM(D72:D78)</f>
        <v>26893248</v>
      </c>
      <c r="E71" s="21">
        <f>SUM(E72:E78)</f>
        <v>26893248</v>
      </c>
      <c r="F71" s="21">
        <f>SUM(F72:F78)</f>
        <v>28415040</v>
      </c>
      <c r="G71" s="21">
        <f>SUM(G72:G78)</f>
        <v>28415040</v>
      </c>
      <c r="H71" s="22"/>
      <c r="I71" s="22"/>
      <c r="J71" s="22"/>
      <c r="K71" s="22"/>
      <c r="L71" s="23">
        <f t="shared" si="0"/>
        <v>1.0565863967044813</v>
      </c>
    </row>
    <row r="72" spans="1:12" ht="25.5">
      <c r="A72" s="24"/>
      <c r="B72" s="24">
        <v>4010</v>
      </c>
      <c r="C72" s="26" t="s">
        <v>49</v>
      </c>
      <c r="D72" s="21">
        <v>16959350</v>
      </c>
      <c r="E72" s="21">
        <v>16959350</v>
      </c>
      <c r="F72" s="21">
        <f aca="true" t="shared" si="4" ref="F72:F82">G72</f>
        <v>18783434</v>
      </c>
      <c r="G72" s="21">
        <v>18783434</v>
      </c>
      <c r="H72" s="21"/>
      <c r="I72" s="21"/>
      <c r="J72" s="21"/>
      <c r="K72" s="21"/>
      <c r="L72" s="23">
        <f t="shared" si="0"/>
        <v>1.1075562447853249</v>
      </c>
    </row>
    <row r="73" spans="1:12" ht="25.5">
      <c r="A73" s="24"/>
      <c r="B73" s="24">
        <v>4040</v>
      </c>
      <c r="C73" s="26" t="s">
        <v>50</v>
      </c>
      <c r="D73" s="21">
        <v>1187276</v>
      </c>
      <c r="E73" s="21">
        <v>1187276</v>
      </c>
      <c r="F73" s="21">
        <f t="shared" si="4"/>
        <v>1344433</v>
      </c>
      <c r="G73" s="21">
        <v>1344433</v>
      </c>
      <c r="H73" s="21"/>
      <c r="I73" s="21"/>
      <c r="J73" s="21"/>
      <c r="K73" s="21"/>
      <c r="L73" s="23">
        <f t="shared" si="0"/>
        <v>1.1323677055714088</v>
      </c>
    </row>
    <row r="74" spans="1:12" ht="25.5">
      <c r="A74" s="24"/>
      <c r="B74" s="24">
        <v>4110</v>
      </c>
      <c r="C74" s="26" t="s">
        <v>42</v>
      </c>
      <c r="D74" s="30">
        <v>3010783</v>
      </c>
      <c r="E74" s="21">
        <v>3010783</v>
      </c>
      <c r="F74" s="30">
        <f t="shared" si="4"/>
        <v>3348762</v>
      </c>
      <c r="G74" s="30">
        <v>3348762</v>
      </c>
      <c r="H74" s="30"/>
      <c r="I74" s="30"/>
      <c r="J74" s="30"/>
      <c r="K74" s="30"/>
      <c r="L74" s="23">
        <f aca="true" t="shared" si="5" ref="L74:L151">F74/E74</f>
        <v>1.1122561805350968</v>
      </c>
    </row>
    <row r="75" spans="1:12" ht="12.75">
      <c r="A75" s="24"/>
      <c r="B75" s="24">
        <v>4120</v>
      </c>
      <c r="C75" s="21" t="s">
        <v>43</v>
      </c>
      <c r="D75" s="30">
        <v>431551</v>
      </c>
      <c r="E75" s="21">
        <v>431551</v>
      </c>
      <c r="F75" s="30">
        <f t="shared" si="4"/>
        <v>478215</v>
      </c>
      <c r="G75" s="30">
        <v>478215</v>
      </c>
      <c r="H75" s="30"/>
      <c r="I75" s="30"/>
      <c r="J75" s="30"/>
      <c r="K75" s="30"/>
      <c r="L75" s="23">
        <f t="shared" si="5"/>
        <v>1.1081309045744303</v>
      </c>
    </row>
    <row r="76" spans="1:12" ht="12.75">
      <c r="A76" s="24"/>
      <c r="B76" s="24">
        <v>4170</v>
      </c>
      <c r="C76" s="21" t="s">
        <v>36</v>
      </c>
      <c r="D76" s="30">
        <v>165900</v>
      </c>
      <c r="E76" s="21">
        <v>165900</v>
      </c>
      <c r="F76" s="30">
        <f>G76</f>
        <v>165900</v>
      </c>
      <c r="G76" s="30">
        <v>165900</v>
      </c>
      <c r="H76" s="30"/>
      <c r="I76" s="30"/>
      <c r="J76" s="30"/>
      <c r="K76" s="30"/>
      <c r="L76" s="23">
        <f t="shared" si="5"/>
        <v>1</v>
      </c>
    </row>
    <row r="77" spans="1:12" ht="38.25">
      <c r="A77" s="24"/>
      <c r="B77" s="24">
        <v>6060</v>
      </c>
      <c r="C77" s="26" t="s">
        <v>54</v>
      </c>
      <c r="D77" s="30">
        <v>180000</v>
      </c>
      <c r="E77" s="21">
        <v>180000</v>
      </c>
      <c r="F77" s="30">
        <f t="shared" si="4"/>
        <v>100000</v>
      </c>
      <c r="G77" s="30">
        <v>100000</v>
      </c>
      <c r="H77" s="30"/>
      <c r="I77" s="30"/>
      <c r="J77" s="30"/>
      <c r="K77" s="30"/>
      <c r="L77" s="23">
        <f t="shared" si="5"/>
        <v>0.5555555555555556</v>
      </c>
    </row>
    <row r="78" spans="1:12" ht="25.5">
      <c r="A78" s="24"/>
      <c r="B78" s="34" t="s">
        <v>171</v>
      </c>
      <c r="C78" s="21" t="s">
        <v>26</v>
      </c>
      <c r="D78" s="30">
        <v>4958388</v>
      </c>
      <c r="E78" s="21">
        <v>4958388</v>
      </c>
      <c r="F78" s="30">
        <f t="shared" si="4"/>
        <v>4194296</v>
      </c>
      <c r="G78" s="30">
        <v>4194296</v>
      </c>
      <c r="H78" s="30"/>
      <c r="I78" s="30"/>
      <c r="J78" s="30"/>
      <c r="K78" s="30"/>
      <c r="L78" s="23">
        <f t="shared" si="5"/>
        <v>0.8458991107593838</v>
      </c>
    </row>
    <row r="79" spans="1:12" ht="12.75">
      <c r="A79" s="24">
        <v>75045</v>
      </c>
      <c r="B79" s="34"/>
      <c r="C79" s="21" t="s">
        <v>156</v>
      </c>
      <c r="D79" s="30"/>
      <c r="E79" s="21"/>
      <c r="F79" s="30">
        <f>F80</f>
        <v>3000</v>
      </c>
      <c r="G79" s="30">
        <f>G80</f>
        <v>3000</v>
      </c>
      <c r="H79" s="30"/>
      <c r="I79" s="30"/>
      <c r="J79" s="30"/>
      <c r="K79" s="30"/>
      <c r="L79" s="23"/>
    </row>
    <row r="80" spans="1:12" ht="12.75">
      <c r="A80" s="24"/>
      <c r="B80" s="34">
        <v>4300</v>
      </c>
      <c r="C80" s="21" t="s">
        <v>19</v>
      </c>
      <c r="D80" s="30"/>
      <c r="E80" s="21"/>
      <c r="F80" s="30">
        <v>3000</v>
      </c>
      <c r="G80" s="30">
        <v>3000</v>
      </c>
      <c r="H80" s="30"/>
      <c r="I80" s="30"/>
      <c r="J80" s="30"/>
      <c r="K80" s="30"/>
      <c r="L80" s="23"/>
    </row>
    <row r="81" spans="1:12" ht="12.75">
      <c r="A81" s="24">
        <v>75046</v>
      </c>
      <c r="B81" s="34"/>
      <c r="C81" s="21" t="s">
        <v>55</v>
      </c>
      <c r="D81" s="30">
        <f>SUM(D82)</f>
        <v>3000</v>
      </c>
      <c r="E81" s="21">
        <f>SUM(E82)</f>
        <v>3000</v>
      </c>
      <c r="F81" s="30">
        <f t="shared" si="4"/>
        <v>3000</v>
      </c>
      <c r="G81" s="30">
        <f>SUM(G82)</f>
        <v>3000</v>
      </c>
      <c r="H81" s="30"/>
      <c r="I81" s="30"/>
      <c r="J81" s="30"/>
      <c r="K81" s="30"/>
      <c r="L81" s="23">
        <f t="shared" si="5"/>
        <v>1</v>
      </c>
    </row>
    <row r="82" spans="1:12" ht="12.75">
      <c r="A82" s="24"/>
      <c r="B82" s="34">
        <v>4170</v>
      </c>
      <c r="C82" s="21" t="s">
        <v>36</v>
      </c>
      <c r="D82" s="30">
        <v>3000</v>
      </c>
      <c r="E82" s="21">
        <v>3000</v>
      </c>
      <c r="F82" s="30">
        <f t="shared" si="4"/>
        <v>3000</v>
      </c>
      <c r="G82" s="30">
        <v>3000</v>
      </c>
      <c r="H82" s="30"/>
      <c r="I82" s="30"/>
      <c r="J82" s="30"/>
      <c r="K82" s="30"/>
      <c r="L82" s="23">
        <f t="shared" si="5"/>
        <v>1</v>
      </c>
    </row>
    <row r="83" spans="1:12" ht="25.5">
      <c r="A83" s="24">
        <v>75075</v>
      </c>
      <c r="B83" s="34"/>
      <c r="C83" s="26" t="s">
        <v>57</v>
      </c>
      <c r="D83" s="30">
        <f>SUM(D84:D91)</f>
        <v>2434742</v>
      </c>
      <c r="E83" s="21">
        <f>SUM(E84:E91)</f>
        <v>2434742</v>
      </c>
      <c r="F83" s="30">
        <f>SUM(F84:F91)</f>
        <v>1604000</v>
      </c>
      <c r="G83" s="30">
        <f>SUM(G84:G91)</f>
        <v>1604000</v>
      </c>
      <c r="H83" s="30"/>
      <c r="I83" s="30">
        <f>SUM(I84:I91)</f>
        <v>0</v>
      </c>
      <c r="J83" s="30"/>
      <c r="K83" s="30"/>
      <c r="L83" s="23">
        <f>F83/E83</f>
        <v>0.6587967020735668</v>
      </c>
    </row>
    <row r="84" spans="1:12" ht="25.5">
      <c r="A84" s="24"/>
      <c r="B84" s="34">
        <v>4012</v>
      </c>
      <c r="C84" s="26" t="s">
        <v>49</v>
      </c>
      <c r="D84" s="30">
        <v>10100</v>
      </c>
      <c r="E84" s="21">
        <v>10100</v>
      </c>
      <c r="F84" s="30">
        <f>I84+G84</f>
        <v>0</v>
      </c>
      <c r="G84" s="30"/>
      <c r="H84" s="30"/>
      <c r="I84" s="30"/>
      <c r="J84" s="30"/>
      <c r="K84" s="30"/>
      <c r="L84" s="23"/>
    </row>
    <row r="85" spans="1:12" ht="25.5">
      <c r="A85" s="24"/>
      <c r="B85" s="34">
        <v>4110</v>
      </c>
      <c r="C85" s="26" t="s">
        <v>42</v>
      </c>
      <c r="D85" s="30">
        <v>2000</v>
      </c>
      <c r="E85" s="21">
        <v>2000</v>
      </c>
      <c r="F85" s="30">
        <f aca="true" t="shared" si="6" ref="F85:F90">G85</f>
        <v>0</v>
      </c>
      <c r="G85" s="30"/>
      <c r="H85" s="30"/>
      <c r="I85" s="30"/>
      <c r="J85" s="30"/>
      <c r="K85" s="30"/>
      <c r="L85" s="23"/>
    </row>
    <row r="86" spans="1:12" ht="25.5">
      <c r="A86" s="24"/>
      <c r="B86" s="34">
        <v>4112</v>
      </c>
      <c r="C86" s="26" t="s">
        <v>42</v>
      </c>
      <c r="D86" s="30">
        <v>1750</v>
      </c>
      <c r="E86" s="21">
        <v>1750</v>
      </c>
      <c r="F86" s="30">
        <f>I86+G86</f>
        <v>0</v>
      </c>
      <c r="G86" s="30"/>
      <c r="H86" s="30"/>
      <c r="I86" s="30"/>
      <c r="J86" s="30"/>
      <c r="K86" s="30"/>
      <c r="L86" s="23"/>
    </row>
    <row r="87" spans="1:12" ht="12.75">
      <c r="A87" s="24"/>
      <c r="B87" s="34">
        <v>4120</v>
      </c>
      <c r="C87" s="26" t="s">
        <v>43</v>
      </c>
      <c r="D87" s="30">
        <v>1000</v>
      </c>
      <c r="E87" s="21">
        <v>1000</v>
      </c>
      <c r="F87" s="30">
        <f t="shared" si="6"/>
        <v>0</v>
      </c>
      <c r="G87" s="30"/>
      <c r="H87" s="30"/>
      <c r="I87" s="30"/>
      <c r="J87" s="30"/>
      <c r="K87" s="30"/>
      <c r="L87" s="23"/>
    </row>
    <row r="88" spans="1:12" ht="12.75">
      <c r="A88" s="24"/>
      <c r="B88" s="34">
        <v>4122</v>
      </c>
      <c r="C88" s="26" t="s">
        <v>43</v>
      </c>
      <c r="D88" s="30">
        <v>250</v>
      </c>
      <c r="E88" s="21">
        <v>250</v>
      </c>
      <c r="F88" s="30">
        <f>I88+G88</f>
        <v>0</v>
      </c>
      <c r="G88" s="30"/>
      <c r="H88" s="30"/>
      <c r="I88" s="30"/>
      <c r="J88" s="30"/>
      <c r="K88" s="30"/>
      <c r="L88" s="23"/>
    </row>
    <row r="89" spans="1:12" ht="12.75">
      <c r="A89" s="24"/>
      <c r="B89" s="34">
        <v>4170</v>
      </c>
      <c r="C89" s="26" t="s">
        <v>36</v>
      </c>
      <c r="D89" s="30">
        <v>60233</v>
      </c>
      <c r="E89" s="21">
        <v>60233</v>
      </c>
      <c r="F89" s="30">
        <f t="shared" si="6"/>
        <v>67600</v>
      </c>
      <c r="G89" s="30">
        <v>67600</v>
      </c>
      <c r="H89" s="30"/>
      <c r="I89" s="30"/>
      <c r="J89" s="30"/>
      <c r="K89" s="30"/>
      <c r="L89" s="23"/>
    </row>
    <row r="90" spans="1:12" ht="38.25">
      <c r="A90" s="24"/>
      <c r="B90" s="34">
        <v>6060</v>
      </c>
      <c r="C90" s="26" t="s">
        <v>37</v>
      </c>
      <c r="D90" s="30"/>
      <c r="E90" s="21"/>
      <c r="F90" s="30">
        <f t="shared" si="6"/>
        <v>9602</v>
      </c>
      <c r="G90" s="30">
        <v>9602</v>
      </c>
      <c r="H90" s="30"/>
      <c r="I90" s="30"/>
      <c r="J90" s="30"/>
      <c r="K90" s="30"/>
      <c r="L90" s="23"/>
    </row>
    <row r="91" spans="1:12" ht="38.25">
      <c r="A91" s="24"/>
      <c r="B91" s="34" t="s">
        <v>58</v>
      </c>
      <c r="C91" s="21" t="s">
        <v>26</v>
      </c>
      <c r="D91" s="30">
        <v>2359409</v>
      </c>
      <c r="E91" s="21">
        <v>2359409</v>
      </c>
      <c r="F91" s="30">
        <f>G91</f>
        <v>1526798</v>
      </c>
      <c r="G91" s="30">
        <v>1526798</v>
      </c>
      <c r="H91" s="30"/>
      <c r="I91" s="30"/>
      <c r="J91" s="30"/>
      <c r="K91" s="30"/>
      <c r="L91" s="23"/>
    </row>
    <row r="92" spans="1:12" ht="12.75">
      <c r="A92" s="24">
        <v>75095</v>
      </c>
      <c r="B92" s="24"/>
      <c r="C92" s="21" t="s">
        <v>24</v>
      </c>
      <c r="D92" s="21">
        <f>SUM(D93:D97)</f>
        <v>1040400</v>
      </c>
      <c r="E92" s="21">
        <f>SUM(E93:E97)</f>
        <v>1040400</v>
      </c>
      <c r="F92" s="21">
        <f>SUM(F93:F97)</f>
        <v>1030300</v>
      </c>
      <c r="G92" s="21">
        <f>SUM(G93:G97)</f>
        <v>1005500</v>
      </c>
      <c r="H92" s="22"/>
      <c r="I92" s="21">
        <f>SUM(I93:I97)</f>
        <v>0</v>
      </c>
      <c r="J92" s="22"/>
      <c r="K92" s="51">
        <f>SUM(K93,K94,K95,K97)</f>
        <v>24800</v>
      </c>
      <c r="L92" s="23">
        <f t="shared" si="5"/>
        <v>0.9902921953094963</v>
      </c>
    </row>
    <row r="93" spans="1:12" ht="25.5">
      <c r="A93" s="24"/>
      <c r="B93" s="24">
        <v>4018</v>
      </c>
      <c r="C93" s="26" t="s">
        <v>49</v>
      </c>
      <c r="D93" s="21">
        <v>27238</v>
      </c>
      <c r="E93" s="21">
        <v>27238</v>
      </c>
      <c r="F93" s="21">
        <f>K93</f>
        <v>15373</v>
      </c>
      <c r="G93" s="21"/>
      <c r="H93" s="22"/>
      <c r="I93" s="21"/>
      <c r="J93" s="22"/>
      <c r="K93" s="51">
        <v>15373</v>
      </c>
      <c r="L93" s="23">
        <f t="shared" si="5"/>
        <v>0.5643953300536015</v>
      </c>
    </row>
    <row r="94" spans="1:12" ht="25.5">
      <c r="A94" s="24"/>
      <c r="B94" s="24">
        <v>4118</v>
      </c>
      <c r="C94" s="26" t="s">
        <v>42</v>
      </c>
      <c r="D94" s="21">
        <v>4694</v>
      </c>
      <c r="E94" s="21">
        <v>4694</v>
      </c>
      <c r="F94" s="21">
        <f>K94</f>
        <v>2650</v>
      </c>
      <c r="G94" s="21"/>
      <c r="H94" s="22"/>
      <c r="I94" s="22"/>
      <c r="J94" s="22"/>
      <c r="K94" s="51">
        <v>2650</v>
      </c>
      <c r="L94" s="23">
        <f>F94/E94</f>
        <v>0.5645504899872177</v>
      </c>
    </row>
    <row r="95" spans="1:12" ht="12.75">
      <c r="A95" s="24"/>
      <c r="B95" s="24">
        <v>4128</v>
      </c>
      <c r="C95" s="21" t="s">
        <v>43</v>
      </c>
      <c r="D95" s="21">
        <v>668</v>
      </c>
      <c r="E95" s="21">
        <v>668</v>
      </c>
      <c r="F95" s="21">
        <f>K95</f>
        <v>377</v>
      </c>
      <c r="G95" s="21"/>
      <c r="H95" s="22"/>
      <c r="I95" s="21"/>
      <c r="J95" s="22"/>
      <c r="K95" s="51">
        <v>377</v>
      </c>
      <c r="L95" s="23">
        <f t="shared" si="5"/>
        <v>0.5643712574850299</v>
      </c>
    </row>
    <row r="96" spans="1:12" ht="38.25">
      <c r="A96" s="24"/>
      <c r="B96" s="24">
        <v>6060</v>
      </c>
      <c r="C96" s="26" t="s">
        <v>54</v>
      </c>
      <c r="D96" s="30">
        <v>380000</v>
      </c>
      <c r="E96" s="21">
        <v>380000</v>
      </c>
      <c r="F96" s="30">
        <f>G96</f>
        <v>600000</v>
      </c>
      <c r="G96" s="30">
        <v>600000</v>
      </c>
      <c r="H96" s="30"/>
      <c r="I96" s="30"/>
      <c r="J96" s="30"/>
      <c r="K96" s="30"/>
      <c r="L96" s="23">
        <f t="shared" si="5"/>
        <v>1.5789473684210527</v>
      </c>
    </row>
    <row r="97" spans="1:12" ht="25.5">
      <c r="A97" s="24"/>
      <c r="B97" s="34" t="s">
        <v>158</v>
      </c>
      <c r="C97" s="26" t="s">
        <v>26</v>
      </c>
      <c r="D97" s="30">
        <v>627800</v>
      </c>
      <c r="E97" s="21">
        <v>627800</v>
      </c>
      <c r="F97" s="30">
        <f>K97+G97</f>
        <v>411900</v>
      </c>
      <c r="G97" s="30">
        <v>405500</v>
      </c>
      <c r="H97" s="30"/>
      <c r="I97" s="30"/>
      <c r="J97" s="30"/>
      <c r="K97" s="30">
        <v>6400</v>
      </c>
      <c r="L97" s="23">
        <f t="shared" si="5"/>
        <v>0.6561006690028671</v>
      </c>
    </row>
    <row r="98" spans="1:12" ht="90">
      <c r="A98" s="27">
        <v>751</v>
      </c>
      <c r="B98" s="27"/>
      <c r="C98" s="17" t="s">
        <v>59</v>
      </c>
      <c r="D98" s="18">
        <f>SUM(D99,D103,D105)</f>
        <v>37371</v>
      </c>
      <c r="E98" s="18">
        <f>SUM(E99,E103,E105)</f>
        <v>37371</v>
      </c>
      <c r="F98" s="18">
        <f>SUM(F99)</f>
        <v>36580</v>
      </c>
      <c r="G98" s="18"/>
      <c r="H98" s="18"/>
      <c r="I98" s="18"/>
      <c r="J98" s="18">
        <f>SUM(J99)</f>
        <v>36580</v>
      </c>
      <c r="K98" s="18"/>
      <c r="L98" s="23">
        <f t="shared" si="5"/>
        <v>0.978833855128308</v>
      </c>
    </row>
    <row r="99" spans="1:12" ht="38.25">
      <c r="A99" s="24">
        <v>75101</v>
      </c>
      <c r="B99" s="24"/>
      <c r="C99" s="26" t="s">
        <v>60</v>
      </c>
      <c r="D99" s="21">
        <f>SUM(D100:D102)</f>
        <v>34371</v>
      </c>
      <c r="E99" s="21">
        <f>SUM(E100:E102)</f>
        <v>34371</v>
      </c>
      <c r="F99" s="21">
        <f>J99</f>
        <v>36580</v>
      </c>
      <c r="G99" s="22"/>
      <c r="H99" s="22"/>
      <c r="I99" s="22"/>
      <c r="J99" s="21">
        <f>SUM(J100:J102)</f>
        <v>36580</v>
      </c>
      <c r="K99" s="21"/>
      <c r="L99" s="23">
        <f t="shared" si="5"/>
        <v>1.0642692967908993</v>
      </c>
    </row>
    <row r="100" spans="1:12" ht="25.5">
      <c r="A100" s="35"/>
      <c r="B100" s="32">
        <v>4010</v>
      </c>
      <c r="C100" s="33" t="s">
        <v>49</v>
      </c>
      <c r="D100" s="21">
        <v>28564</v>
      </c>
      <c r="E100" s="21">
        <v>28564</v>
      </c>
      <c r="F100" s="21">
        <f>J100</f>
        <v>30574</v>
      </c>
      <c r="G100" s="22"/>
      <c r="H100" s="22"/>
      <c r="I100" s="22"/>
      <c r="J100" s="21">
        <v>30574</v>
      </c>
      <c r="K100" s="21"/>
      <c r="L100" s="23">
        <f t="shared" si="5"/>
        <v>1.0703682957568967</v>
      </c>
    </row>
    <row r="101" spans="1:12" ht="25.5">
      <c r="A101" s="35"/>
      <c r="B101" s="32">
        <v>4110</v>
      </c>
      <c r="C101" s="33" t="s">
        <v>42</v>
      </c>
      <c r="D101" s="21">
        <v>5107</v>
      </c>
      <c r="E101" s="21">
        <v>5107</v>
      </c>
      <c r="F101" s="21">
        <f>J101</f>
        <v>5256</v>
      </c>
      <c r="G101" s="22"/>
      <c r="H101" s="22"/>
      <c r="I101" s="22"/>
      <c r="J101" s="21">
        <v>5256</v>
      </c>
      <c r="K101" s="21"/>
      <c r="L101" s="23">
        <f t="shared" si="5"/>
        <v>1.029175641276679</v>
      </c>
    </row>
    <row r="102" spans="1:12" ht="12.75">
      <c r="A102" s="35"/>
      <c r="B102" s="36">
        <v>4120</v>
      </c>
      <c r="C102" s="30" t="s">
        <v>43</v>
      </c>
      <c r="D102" s="21">
        <v>700</v>
      </c>
      <c r="E102" s="21">
        <v>700</v>
      </c>
      <c r="F102" s="21">
        <f>J102</f>
        <v>750</v>
      </c>
      <c r="G102" s="22"/>
      <c r="H102" s="22"/>
      <c r="I102" s="22"/>
      <c r="J102" s="21">
        <v>750</v>
      </c>
      <c r="K102" s="21"/>
      <c r="L102" s="23">
        <f t="shared" si="5"/>
        <v>1.0714285714285714</v>
      </c>
    </row>
    <row r="103" spans="1:12" ht="25.5">
      <c r="A103" s="24">
        <v>75107</v>
      </c>
      <c r="B103" s="25"/>
      <c r="C103" s="26" t="s">
        <v>61</v>
      </c>
      <c r="D103" s="21">
        <f>SUM(D104:D104)</f>
        <v>1000</v>
      </c>
      <c r="E103" s="21">
        <f>SUM(E104:E104)</f>
        <v>1000</v>
      </c>
      <c r="F103" s="21"/>
      <c r="G103" s="21"/>
      <c r="H103" s="21"/>
      <c r="I103" s="21"/>
      <c r="J103" s="21"/>
      <c r="K103" s="21"/>
      <c r="L103" s="23"/>
    </row>
    <row r="104" spans="1:12" ht="25.5">
      <c r="A104" s="35"/>
      <c r="B104" s="36" t="s">
        <v>62</v>
      </c>
      <c r="C104" s="30" t="s">
        <v>26</v>
      </c>
      <c r="D104" s="21">
        <v>1000</v>
      </c>
      <c r="E104" s="21">
        <v>1000</v>
      </c>
      <c r="F104" s="21"/>
      <c r="G104" s="22"/>
      <c r="H104" s="22"/>
      <c r="I104" s="22"/>
      <c r="J104" s="21"/>
      <c r="K104" s="21"/>
      <c r="L104" s="23"/>
    </row>
    <row r="105" spans="1:12" ht="12.75">
      <c r="A105" s="24">
        <v>75108</v>
      </c>
      <c r="B105" s="25"/>
      <c r="C105" s="21" t="s">
        <v>63</v>
      </c>
      <c r="D105" s="21">
        <f>SUM(D106:D106)</f>
        <v>2000</v>
      </c>
      <c r="E105" s="21">
        <f>SUM(E106:E106)</f>
        <v>2000</v>
      </c>
      <c r="F105" s="21"/>
      <c r="G105" s="21"/>
      <c r="H105" s="21"/>
      <c r="I105" s="21"/>
      <c r="J105" s="21"/>
      <c r="K105" s="21"/>
      <c r="L105" s="23"/>
    </row>
    <row r="106" spans="1:12" ht="25.5">
      <c r="A106" s="35"/>
      <c r="B106" s="36" t="s">
        <v>56</v>
      </c>
      <c r="C106" s="30" t="s">
        <v>26</v>
      </c>
      <c r="D106" s="21">
        <v>2000</v>
      </c>
      <c r="E106" s="21">
        <v>2000</v>
      </c>
      <c r="F106" s="21"/>
      <c r="G106" s="22"/>
      <c r="H106" s="22"/>
      <c r="I106" s="22"/>
      <c r="J106" s="21"/>
      <c r="K106" s="21"/>
      <c r="L106" s="23"/>
    </row>
    <row r="107" spans="1:12" ht="15">
      <c r="A107" s="27">
        <v>752</v>
      </c>
      <c r="B107" s="37"/>
      <c r="C107" s="17" t="s">
        <v>64</v>
      </c>
      <c r="D107" s="18">
        <f aca="true" t="shared" si="7" ref="D107:F108">SUM(D108)</f>
        <v>2800</v>
      </c>
      <c r="E107" s="18">
        <f t="shared" si="7"/>
        <v>2800</v>
      </c>
      <c r="F107" s="18">
        <f t="shared" si="7"/>
        <v>0</v>
      </c>
      <c r="G107" s="18"/>
      <c r="H107" s="18"/>
      <c r="I107" s="18"/>
      <c r="J107" s="18">
        <f>SUM(J108)</f>
        <v>0</v>
      </c>
      <c r="K107" s="18"/>
      <c r="L107" s="38"/>
    </row>
    <row r="108" spans="1:12" ht="12.75">
      <c r="A108" s="24">
        <v>75212</v>
      </c>
      <c r="B108" s="34"/>
      <c r="C108" s="26" t="s">
        <v>65</v>
      </c>
      <c r="D108" s="21">
        <f t="shared" si="7"/>
        <v>2800</v>
      </c>
      <c r="E108" s="21">
        <f t="shared" si="7"/>
        <v>2800</v>
      </c>
      <c r="F108" s="21">
        <f t="shared" si="7"/>
        <v>0</v>
      </c>
      <c r="G108" s="22"/>
      <c r="H108" s="22"/>
      <c r="I108" s="21"/>
      <c r="J108" s="21">
        <f>SUM(J109)</f>
        <v>0</v>
      </c>
      <c r="K108" s="21"/>
      <c r="L108" s="23"/>
    </row>
    <row r="109" spans="1:12" ht="12.75">
      <c r="A109" s="35"/>
      <c r="B109" s="34">
        <v>4270</v>
      </c>
      <c r="C109" s="26" t="s">
        <v>66</v>
      </c>
      <c r="D109" s="21">
        <v>2800</v>
      </c>
      <c r="E109" s="21">
        <v>2800</v>
      </c>
      <c r="F109" s="21">
        <f>J109</f>
        <v>0</v>
      </c>
      <c r="G109" s="22"/>
      <c r="H109" s="22"/>
      <c r="I109" s="21"/>
      <c r="J109" s="21"/>
      <c r="K109" s="21"/>
      <c r="L109" s="23"/>
    </row>
    <row r="110" spans="1:12" ht="60">
      <c r="A110" s="27">
        <v>754</v>
      </c>
      <c r="B110" s="27"/>
      <c r="C110" s="17" t="s">
        <v>67</v>
      </c>
      <c r="D110" s="18">
        <f>SUM(D111,D116,D118,D125)</f>
        <v>3775744</v>
      </c>
      <c r="E110" s="18">
        <f>SUM(E111,E116,E118,E125)</f>
        <v>3775744</v>
      </c>
      <c r="F110" s="18">
        <f>SUM(F111,F114,F116,F118,F125)</f>
        <v>4290596</v>
      </c>
      <c r="G110" s="18">
        <f>SUM(G111,G114,G116,G118,G125)</f>
        <v>4288596</v>
      </c>
      <c r="H110" s="18"/>
      <c r="I110" s="18"/>
      <c r="J110" s="18">
        <f>SUM(J116)</f>
        <v>2000</v>
      </c>
      <c r="K110" s="18"/>
      <c r="L110" s="19">
        <f t="shared" si="5"/>
        <v>1.1363577615431555</v>
      </c>
    </row>
    <row r="111" spans="1:12" ht="15">
      <c r="A111" s="49">
        <v>75404</v>
      </c>
      <c r="B111" s="27"/>
      <c r="C111" s="50" t="s">
        <v>144</v>
      </c>
      <c r="D111" s="51">
        <f>SUM(D112:D113)</f>
        <v>260000</v>
      </c>
      <c r="E111" s="51">
        <f>SUM(E112:E113)</f>
        <v>260000</v>
      </c>
      <c r="F111" s="21">
        <f>SUM(F112:F113)</f>
        <v>470000</v>
      </c>
      <c r="G111" s="21">
        <f>SUM(G112:G113)</f>
        <v>470000</v>
      </c>
      <c r="H111" s="18"/>
      <c r="I111" s="18"/>
      <c r="J111" s="18"/>
      <c r="K111" s="18"/>
      <c r="L111" s="23">
        <f>F111/E111</f>
        <v>1.8076923076923077</v>
      </c>
    </row>
    <row r="112" spans="1:12" ht="26.25">
      <c r="A112" s="49"/>
      <c r="B112" s="49">
        <v>3000</v>
      </c>
      <c r="C112" s="50" t="s">
        <v>145</v>
      </c>
      <c r="D112" s="51">
        <v>10000</v>
      </c>
      <c r="E112" s="51">
        <v>10000</v>
      </c>
      <c r="F112" s="21">
        <f>G112</f>
        <v>220000</v>
      </c>
      <c r="G112" s="21">
        <v>220000</v>
      </c>
      <c r="H112" s="18"/>
      <c r="I112" s="18"/>
      <c r="J112" s="18"/>
      <c r="K112" s="18"/>
      <c r="L112" s="23">
        <f>F112/E112</f>
        <v>22</v>
      </c>
    </row>
    <row r="113" spans="1:12" ht="51.75">
      <c r="A113" s="27"/>
      <c r="B113" s="49">
        <v>6170</v>
      </c>
      <c r="C113" s="50" t="s">
        <v>174</v>
      </c>
      <c r="D113" s="51">
        <v>250000</v>
      </c>
      <c r="E113" s="51">
        <v>250000</v>
      </c>
      <c r="F113" s="21">
        <f>G113</f>
        <v>250000</v>
      </c>
      <c r="G113" s="21">
        <v>250000</v>
      </c>
      <c r="H113" s="18"/>
      <c r="I113" s="18"/>
      <c r="J113" s="18"/>
      <c r="K113" s="18"/>
      <c r="L113" s="23">
        <f>F113/E113</f>
        <v>1</v>
      </c>
    </row>
    <row r="114" spans="1:12" s="52" customFormat="1" ht="25.5">
      <c r="A114" s="24">
        <v>75411</v>
      </c>
      <c r="B114" s="49"/>
      <c r="C114" s="50" t="s">
        <v>169</v>
      </c>
      <c r="D114" s="51"/>
      <c r="E114" s="51"/>
      <c r="F114" s="21">
        <f>SUM(F115)</f>
        <v>250000</v>
      </c>
      <c r="G114" s="21">
        <f>SUM(G115)</f>
        <v>250000</v>
      </c>
      <c r="H114" s="22"/>
      <c r="I114" s="22"/>
      <c r="J114" s="22"/>
      <c r="K114" s="22"/>
      <c r="L114" s="23"/>
    </row>
    <row r="115" spans="1:12" s="52" customFormat="1" ht="38.25">
      <c r="A115" s="35"/>
      <c r="B115" s="49">
        <v>6060</v>
      </c>
      <c r="C115" s="50" t="s">
        <v>37</v>
      </c>
      <c r="D115" s="51"/>
      <c r="E115" s="51"/>
      <c r="F115" s="21">
        <f>G115</f>
        <v>250000</v>
      </c>
      <c r="G115" s="21">
        <v>250000</v>
      </c>
      <c r="H115" s="22"/>
      <c r="I115" s="22"/>
      <c r="J115" s="22"/>
      <c r="K115" s="22"/>
      <c r="L115" s="23"/>
    </row>
    <row r="116" spans="1:12" ht="12.75">
      <c r="A116" s="24">
        <v>75414</v>
      </c>
      <c r="B116" s="24"/>
      <c r="C116" s="26" t="s">
        <v>68</v>
      </c>
      <c r="D116" s="21">
        <f>SUM(D117:D117)</f>
        <v>23972</v>
      </c>
      <c r="E116" s="21">
        <f>SUM(E117:E117)</f>
        <v>23972</v>
      </c>
      <c r="F116" s="21">
        <f>SUM(F117)</f>
        <v>63350</v>
      </c>
      <c r="G116" s="21">
        <f>SUM(G117)</f>
        <v>61350</v>
      </c>
      <c r="H116" s="22"/>
      <c r="I116" s="22"/>
      <c r="J116" s="21">
        <f>SUM(J117)</f>
        <v>2000</v>
      </c>
      <c r="K116" s="21"/>
      <c r="L116" s="23">
        <f t="shared" si="5"/>
        <v>2.6426664441848824</v>
      </c>
    </row>
    <row r="117" spans="1:12" ht="25.5">
      <c r="A117" s="24"/>
      <c r="B117" s="25" t="s">
        <v>62</v>
      </c>
      <c r="C117" s="26" t="s">
        <v>26</v>
      </c>
      <c r="D117" s="21">
        <v>23972</v>
      </c>
      <c r="E117" s="21">
        <v>23972</v>
      </c>
      <c r="F117" s="30">
        <f>J117+G117</f>
        <v>63350</v>
      </c>
      <c r="G117" s="30">
        <v>61350</v>
      </c>
      <c r="H117" s="30"/>
      <c r="I117" s="30"/>
      <c r="J117" s="30">
        <v>2000</v>
      </c>
      <c r="K117" s="30"/>
      <c r="L117" s="23">
        <f t="shared" si="5"/>
        <v>2.6426664441848824</v>
      </c>
    </row>
    <row r="118" spans="1:12" ht="12.75">
      <c r="A118" s="24">
        <v>75416</v>
      </c>
      <c r="B118" s="34"/>
      <c r="C118" s="21" t="s">
        <v>69</v>
      </c>
      <c r="D118" s="21">
        <f>SUM(D119:D124)</f>
        <v>3165700</v>
      </c>
      <c r="E118" s="21">
        <f>SUM(E119:E124)</f>
        <v>3165700</v>
      </c>
      <c r="F118" s="21">
        <f aca="true" t="shared" si="8" ref="F118:F141">G118</f>
        <v>3272944</v>
      </c>
      <c r="G118" s="21">
        <f>SUM(G119:G124)</f>
        <v>3272944</v>
      </c>
      <c r="H118" s="21"/>
      <c r="I118" s="22"/>
      <c r="J118" s="22"/>
      <c r="K118" s="22"/>
      <c r="L118" s="23">
        <f t="shared" si="5"/>
        <v>1.0338768676753955</v>
      </c>
    </row>
    <row r="119" spans="1:12" ht="25.5">
      <c r="A119" s="24"/>
      <c r="B119" s="24">
        <v>4010</v>
      </c>
      <c r="C119" s="26" t="s">
        <v>49</v>
      </c>
      <c r="D119" s="21">
        <v>2181540</v>
      </c>
      <c r="E119" s="21">
        <v>2181540</v>
      </c>
      <c r="F119" s="21">
        <f t="shared" si="8"/>
        <v>2291444</v>
      </c>
      <c r="G119" s="21">
        <v>2291444</v>
      </c>
      <c r="H119" s="21"/>
      <c r="I119" s="22"/>
      <c r="J119" s="22"/>
      <c r="K119" s="22"/>
      <c r="L119" s="23">
        <f t="shared" si="5"/>
        <v>1.0503790900006418</v>
      </c>
    </row>
    <row r="120" spans="1:12" ht="25.5">
      <c r="A120" s="24"/>
      <c r="B120" s="24">
        <v>4040</v>
      </c>
      <c r="C120" s="26" t="s">
        <v>50</v>
      </c>
      <c r="D120" s="21">
        <v>152140</v>
      </c>
      <c r="E120" s="21">
        <v>152140</v>
      </c>
      <c r="F120" s="21">
        <f t="shared" si="8"/>
        <v>174000</v>
      </c>
      <c r="G120" s="21">
        <v>174000</v>
      </c>
      <c r="H120" s="21"/>
      <c r="I120" s="22"/>
      <c r="J120" s="22"/>
      <c r="K120" s="22"/>
      <c r="L120" s="23">
        <f t="shared" si="5"/>
        <v>1.1436834494544499</v>
      </c>
    </row>
    <row r="121" spans="1:12" ht="25.5">
      <c r="A121" s="24"/>
      <c r="B121" s="24">
        <v>4110</v>
      </c>
      <c r="C121" s="26" t="s">
        <v>42</v>
      </c>
      <c r="D121" s="21">
        <v>398000</v>
      </c>
      <c r="E121" s="21">
        <v>398000</v>
      </c>
      <c r="F121" s="21">
        <f t="shared" si="8"/>
        <v>425000</v>
      </c>
      <c r="G121" s="21">
        <v>425000</v>
      </c>
      <c r="H121" s="21"/>
      <c r="I121" s="22"/>
      <c r="J121" s="22"/>
      <c r="K121" s="22"/>
      <c r="L121" s="23">
        <f t="shared" si="5"/>
        <v>1.0678391959798994</v>
      </c>
    </row>
    <row r="122" spans="1:12" ht="12.75">
      <c r="A122" s="24"/>
      <c r="B122" s="36">
        <v>4120</v>
      </c>
      <c r="C122" s="30" t="s">
        <v>43</v>
      </c>
      <c r="D122" s="21">
        <v>56700</v>
      </c>
      <c r="E122" s="21">
        <v>56700</v>
      </c>
      <c r="F122" s="21">
        <f t="shared" si="8"/>
        <v>61000</v>
      </c>
      <c r="G122" s="21">
        <v>61000</v>
      </c>
      <c r="H122" s="21"/>
      <c r="I122" s="22"/>
      <c r="J122" s="22"/>
      <c r="K122" s="22"/>
      <c r="L122" s="23">
        <f t="shared" si="5"/>
        <v>1.0758377425044092</v>
      </c>
    </row>
    <row r="123" spans="1:12" ht="38.25">
      <c r="A123" s="24"/>
      <c r="B123" s="36">
        <v>6060</v>
      </c>
      <c r="C123" s="33" t="s">
        <v>37</v>
      </c>
      <c r="D123" s="21">
        <v>122750</v>
      </c>
      <c r="E123" s="21">
        <v>122750</v>
      </c>
      <c r="F123" s="21">
        <f>G123</f>
        <v>57000</v>
      </c>
      <c r="G123" s="21">
        <v>57000</v>
      </c>
      <c r="H123" s="21"/>
      <c r="I123" s="22"/>
      <c r="J123" s="22"/>
      <c r="K123" s="22"/>
      <c r="L123" s="23">
        <f t="shared" si="5"/>
        <v>0.46435845213849286</v>
      </c>
    </row>
    <row r="124" spans="1:12" ht="25.5">
      <c r="A124" s="24"/>
      <c r="B124" s="34" t="s">
        <v>157</v>
      </c>
      <c r="C124" s="26" t="s">
        <v>26</v>
      </c>
      <c r="D124" s="21">
        <v>254570</v>
      </c>
      <c r="E124" s="21">
        <v>254570</v>
      </c>
      <c r="F124" s="21">
        <f t="shared" si="8"/>
        <v>264500</v>
      </c>
      <c r="G124" s="21">
        <v>264500</v>
      </c>
      <c r="H124" s="21"/>
      <c r="I124" s="22"/>
      <c r="J124" s="21"/>
      <c r="K124" s="21"/>
      <c r="L124" s="23">
        <f t="shared" si="5"/>
        <v>1.0390069529009702</v>
      </c>
    </row>
    <row r="125" spans="1:12" ht="12.75">
      <c r="A125" s="24">
        <v>75495</v>
      </c>
      <c r="B125" s="34"/>
      <c r="C125" s="26" t="s">
        <v>24</v>
      </c>
      <c r="D125" s="21">
        <f>SUM(D126:D127)</f>
        <v>326072</v>
      </c>
      <c r="E125" s="21">
        <f>SUM(E126:E127)</f>
        <v>326072</v>
      </c>
      <c r="F125" s="21">
        <f t="shared" si="8"/>
        <v>234302</v>
      </c>
      <c r="G125" s="21">
        <f>SUM(G126:G127)</f>
        <v>234302</v>
      </c>
      <c r="H125" s="21"/>
      <c r="I125" s="22"/>
      <c r="J125" s="21"/>
      <c r="K125" s="21"/>
      <c r="L125" s="23">
        <f t="shared" si="5"/>
        <v>0.7185590912436517</v>
      </c>
    </row>
    <row r="126" spans="1:12" ht="38.25">
      <c r="A126" s="24"/>
      <c r="B126" s="36">
        <v>6060</v>
      </c>
      <c r="C126" s="33" t="s">
        <v>37</v>
      </c>
      <c r="D126" s="21">
        <v>144164</v>
      </c>
      <c r="E126" s="21">
        <v>144164</v>
      </c>
      <c r="F126" s="21">
        <f>G126</f>
        <v>150066</v>
      </c>
      <c r="G126" s="21">
        <v>150066</v>
      </c>
      <c r="H126" s="21"/>
      <c r="I126" s="22"/>
      <c r="J126" s="21"/>
      <c r="K126" s="21"/>
      <c r="L126" s="23">
        <f t="shared" si="5"/>
        <v>1.0409394855858605</v>
      </c>
    </row>
    <row r="127" spans="1:12" ht="38.25">
      <c r="A127" s="24"/>
      <c r="B127" s="34" t="s">
        <v>71</v>
      </c>
      <c r="C127" s="26" t="s">
        <v>26</v>
      </c>
      <c r="D127" s="21">
        <v>181908</v>
      </c>
      <c r="E127" s="21">
        <v>181908</v>
      </c>
      <c r="F127" s="21">
        <f t="shared" si="8"/>
        <v>84236</v>
      </c>
      <c r="G127" s="21">
        <v>84236</v>
      </c>
      <c r="H127" s="21"/>
      <c r="I127" s="22"/>
      <c r="J127" s="21"/>
      <c r="K127" s="21"/>
      <c r="L127" s="23">
        <f t="shared" si="5"/>
        <v>0.46306924379356595</v>
      </c>
    </row>
    <row r="128" spans="1:12" ht="120">
      <c r="A128" s="27">
        <v>756</v>
      </c>
      <c r="B128" s="39"/>
      <c r="C128" s="17" t="s">
        <v>72</v>
      </c>
      <c r="D128" s="18">
        <f>SUM(D129)</f>
        <v>476000</v>
      </c>
      <c r="E128" s="18">
        <f>SUM(E129)</f>
        <v>476000</v>
      </c>
      <c r="F128" s="18">
        <f t="shared" si="8"/>
        <v>635200</v>
      </c>
      <c r="G128" s="18">
        <f>SUM(G129)</f>
        <v>635200</v>
      </c>
      <c r="H128" s="18"/>
      <c r="I128" s="18"/>
      <c r="J128" s="18"/>
      <c r="K128" s="18"/>
      <c r="L128" s="38">
        <f t="shared" si="5"/>
        <v>1.334453781512605</v>
      </c>
    </row>
    <row r="129" spans="1:12" ht="38.25">
      <c r="A129" s="24">
        <v>75647</v>
      </c>
      <c r="B129" s="34"/>
      <c r="C129" s="26" t="s">
        <v>73</v>
      </c>
      <c r="D129" s="21">
        <f>SUM(D130)</f>
        <v>476000</v>
      </c>
      <c r="E129" s="21">
        <f>SUM(E130)</f>
        <v>476000</v>
      </c>
      <c r="F129" s="21">
        <f t="shared" si="8"/>
        <v>635200</v>
      </c>
      <c r="G129" s="21">
        <f>SUM(G130)</f>
        <v>635200</v>
      </c>
      <c r="H129" s="21"/>
      <c r="I129" s="21"/>
      <c r="J129" s="21"/>
      <c r="K129" s="21"/>
      <c r="L129" s="23">
        <f t="shared" si="5"/>
        <v>1.334453781512605</v>
      </c>
    </row>
    <row r="130" spans="1:12" ht="12.75">
      <c r="A130" s="24"/>
      <c r="B130" s="34">
        <v>4300</v>
      </c>
      <c r="C130" s="26" t="s">
        <v>19</v>
      </c>
      <c r="D130" s="21">
        <v>476000</v>
      </c>
      <c r="E130" s="21">
        <v>476000</v>
      </c>
      <c r="F130" s="21">
        <f>G130</f>
        <v>635200</v>
      </c>
      <c r="G130" s="21">
        <v>635200</v>
      </c>
      <c r="H130" s="21"/>
      <c r="I130" s="21"/>
      <c r="J130" s="21"/>
      <c r="K130" s="21"/>
      <c r="L130" s="23">
        <f t="shared" si="5"/>
        <v>1.334453781512605</v>
      </c>
    </row>
    <row r="131" spans="1:12" ht="30">
      <c r="A131" s="27">
        <v>757</v>
      </c>
      <c r="B131" s="27"/>
      <c r="C131" s="17" t="s">
        <v>74</v>
      </c>
      <c r="D131" s="18">
        <f>SUM(D132,D138)</f>
        <v>22336662</v>
      </c>
      <c r="E131" s="18">
        <f>SUM(E132,E138)</f>
        <v>22336662</v>
      </c>
      <c r="F131" s="18">
        <f t="shared" si="8"/>
        <v>7754853</v>
      </c>
      <c r="G131" s="18">
        <f>SUM(G132,G138)</f>
        <v>7754853</v>
      </c>
      <c r="H131" s="18"/>
      <c r="I131" s="18"/>
      <c r="J131" s="18"/>
      <c r="K131" s="18"/>
      <c r="L131" s="19">
        <f t="shared" si="5"/>
        <v>0.3471804784439143</v>
      </c>
    </row>
    <row r="132" spans="1:12" ht="51">
      <c r="A132" s="24">
        <v>75702</v>
      </c>
      <c r="B132" s="24"/>
      <c r="C132" s="26" t="s">
        <v>75</v>
      </c>
      <c r="D132" s="21">
        <f>SUM(D133:D137)</f>
        <v>6484241</v>
      </c>
      <c r="E132" s="21">
        <f>SUM(E133:E137)</f>
        <v>6484241</v>
      </c>
      <c r="F132" s="21">
        <f t="shared" si="8"/>
        <v>4842761</v>
      </c>
      <c r="G132" s="21">
        <f>SUM(G133:G137)</f>
        <v>4842761</v>
      </c>
      <c r="H132" s="22"/>
      <c r="I132" s="22"/>
      <c r="J132" s="22"/>
      <c r="K132" s="22"/>
      <c r="L132" s="23">
        <f t="shared" si="5"/>
        <v>0.7468508650434184</v>
      </c>
    </row>
    <row r="133" spans="1:12" ht="63.75">
      <c r="A133" s="24"/>
      <c r="B133" s="24">
        <v>8070</v>
      </c>
      <c r="C133" s="26" t="s">
        <v>76</v>
      </c>
      <c r="D133" s="21">
        <v>4130485</v>
      </c>
      <c r="E133" s="21">
        <v>4130485</v>
      </c>
      <c r="F133" s="21">
        <f>G133</f>
        <v>3273223</v>
      </c>
      <c r="G133" s="21">
        <v>3273223</v>
      </c>
      <c r="H133" s="30"/>
      <c r="I133" s="30"/>
      <c r="J133" s="30"/>
      <c r="K133" s="30"/>
      <c r="L133" s="23">
        <f t="shared" si="5"/>
        <v>0.7924548812064443</v>
      </c>
    </row>
    <row r="134" spans="1:12" ht="63.75">
      <c r="A134" s="24"/>
      <c r="B134" s="24">
        <v>8072</v>
      </c>
      <c r="C134" s="26" t="s">
        <v>76</v>
      </c>
      <c r="D134" s="21">
        <v>90000</v>
      </c>
      <c r="E134" s="21">
        <v>90000</v>
      </c>
      <c r="F134" s="21">
        <f>G134</f>
        <v>60000</v>
      </c>
      <c r="G134" s="21">
        <v>60000</v>
      </c>
      <c r="H134" s="30"/>
      <c r="I134" s="30"/>
      <c r="J134" s="30"/>
      <c r="K134" s="30"/>
      <c r="L134" s="23">
        <f>F134/E134</f>
        <v>0.6666666666666666</v>
      </c>
    </row>
    <row r="135" spans="1:12" ht="63.75">
      <c r="A135" s="24"/>
      <c r="B135" s="24">
        <v>8079</v>
      </c>
      <c r="C135" s="26" t="s">
        <v>76</v>
      </c>
      <c r="D135" s="21">
        <v>50000</v>
      </c>
      <c r="E135" s="21">
        <v>50000</v>
      </c>
      <c r="F135" s="21">
        <f>G135</f>
        <v>20000</v>
      </c>
      <c r="G135" s="21">
        <v>20000</v>
      </c>
      <c r="H135" s="30"/>
      <c r="I135" s="30"/>
      <c r="J135" s="30"/>
      <c r="K135" s="30"/>
      <c r="L135" s="23">
        <f t="shared" si="5"/>
        <v>0.4</v>
      </c>
    </row>
    <row r="136" spans="1:12" ht="25.5">
      <c r="A136" s="24"/>
      <c r="B136" s="24">
        <v>8110</v>
      </c>
      <c r="C136" s="26" t="s">
        <v>175</v>
      </c>
      <c r="D136" s="21">
        <v>1880815</v>
      </c>
      <c r="E136" s="21">
        <v>1880815</v>
      </c>
      <c r="F136" s="21">
        <f>G136</f>
        <v>1346038</v>
      </c>
      <c r="G136" s="21">
        <v>1346038</v>
      </c>
      <c r="H136" s="30"/>
      <c r="I136" s="30"/>
      <c r="J136" s="30"/>
      <c r="K136" s="30"/>
      <c r="L136" s="23">
        <f t="shared" si="5"/>
        <v>0.7156674101386898</v>
      </c>
    </row>
    <row r="137" spans="1:12" ht="25.5">
      <c r="A137" s="24"/>
      <c r="B137" s="34" t="s">
        <v>77</v>
      </c>
      <c r="C137" s="26" t="s">
        <v>26</v>
      </c>
      <c r="D137" s="21">
        <v>332941</v>
      </c>
      <c r="E137" s="21">
        <v>332941</v>
      </c>
      <c r="F137" s="21">
        <f>G137</f>
        <v>143500</v>
      </c>
      <c r="G137" s="21">
        <v>143500</v>
      </c>
      <c r="H137" s="21"/>
      <c r="I137" s="22"/>
      <c r="J137" s="22"/>
      <c r="K137" s="22"/>
      <c r="L137" s="23">
        <f t="shared" si="5"/>
        <v>0.4310072955869058</v>
      </c>
    </row>
    <row r="138" spans="1:12" ht="51">
      <c r="A138" s="24">
        <v>75704</v>
      </c>
      <c r="B138" s="24"/>
      <c r="C138" s="26" t="s">
        <v>78</v>
      </c>
      <c r="D138" s="21">
        <f>SUM(D139)</f>
        <v>15852421</v>
      </c>
      <c r="E138" s="21">
        <f>SUM(E139)</f>
        <v>15852421</v>
      </c>
      <c r="F138" s="21">
        <f t="shared" si="8"/>
        <v>2912092</v>
      </c>
      <c r="G138" s="21">
        <f>SUM(G139)</f>
        <v>2912092</v>
      </c>
      <c r="H138" s="22"/>
      <c r="I138" s="22"/>
      <c r="J138" s="22"/>
      <c r="K138" s="22"/>
      <c r="L138" s="23">
        <f t="shared" si="5"/>
        <v>0.18370014271006302</v>
      </c>
    </row>
    <row r="139" spans="1:12" ht="25.5">
      <c r="A139" s="32"/>
      <c r="B139" s="32">
        <v>8020</v>
      </c>
      <c r="C139" s="33" t="s">
        <v>79</v>
      </c>
      <c r="D139" s="30">
        <v>15852421</v>
      </c>
      <c r="E139" s="30">
        <v>15852421</v>
      </c>
      <c r="F139" s="30">
        <f>G139</f>
        <v>2912092</v>
      </c>
      <c r="G139" s="30">
        <v>2912092</v>
      </c>
      <c r="H139" s="30"/>
      <c r="I139" s="30"/>
      <c r="J139" s="30"/>
      <c r="K139" s="30"/>
      <c r="L139" s="23">
        <f t="shared" si="5"/>
        <v>0.18370014271006302</v>
      </c>
    </row>
    <row r="140" spans="1:12" ht="15">
      <c r="A140" s="27">
        <v>758</v>
      </c>
      <c r="B140" s="27"/>
      <c r="C140" s="17" t="s">
        <v>80</v>
      </c>
      <c r="D140" s="18">
        <f>SUM(D141)</f>
        <v>90188</v>
      </c>
      <c r="E140" s="18">
        <f>SUM(E141)</f>
        <v>90188</v>
      </c>
      <c r="F140" s="18">
        <f t="shared" si="8"/>
        <v>5750000</v>
      </c>
      <c r="G140" s="18">
        <f>SUM(G141)</f>
        <v>5750000</v>
      </c>
      <c r="H140" s="18"/>
      <c r="I140" s="18"/>
      <c r="J140" s="18"/>
      <c r="K140" s="18"/>
      <c r="L140" s="23">
        <f t="shared" si="5"/>
        <v>63.75571029405242</v>
      </c>
    </row>
    <row r="141" spans="1:12" ht="12.75">
      <c r="A141" s="24">
        <v>75818</v>
      </c>
      <c r="B141" s="24"/>
      <c r="C141" s="26" t="s">
        <v>81</v>
      </c>
      <c r="D141" s="21">
        <f>SUM(D142)</f>
        <v>90188</v>
      </c>
      <c r="E141" s="21">
        <f>SUM(E142)</f>
        <v>90188</v>
      </c>
      <c r="F141" s="21">
        <f t="shared" si="8"/>
        <v>5750000</v>
      </c>
      <c r="G141" s="21">
        <f>SUM(G142)</f>
        <v>5750000</v>
      </c>
      <c r="H141" s="22"/>
      <c r="I141" s="22"/>
      <c r="J141" s="22"/>
      <c r="K141" s="22"/>
      <c r="L141" s="23">
        <f t="shared" si="5"/>
        <v>63.75571029405242</v>
      </c>
    </row>
    <row r="142" spans="1:12" ht="12.75">
      <c r="A142" s="32"/>
      <c r="B142" s="36">
        <v>4810</v>
      </c>
      <c r="C142" s="30" t="s">
        <v>82</v>
      </c>
      <c r="D142" s="30">
        <v>90188</v>
      </c>
      <c r="E142" s="30">
        <v>90188</v>
      </c>
      <c r="F142" s="30">
        <f>G142</f>
        <v>5750000</v>
      </c>
      <c r="G142" s="30">
        <v>5750000</v>
      </c>
      <c r="H142" s="30"/>
      <c r="I142" s="30"/>
      <c r="J142" s="30"/>
      <c r="K142" s="30"/>
      <c r="L142" s="23">
        <f t="shared" si="5"/>
        <v>63.75571029405242</v>
      </c>
    </row>
    <row r="143" spans="1:12" ht="30">
      <c r="A143" s="27">
        <v>801</v>
      </c>
      <c r="B143" s="27"/>
      <c r="C143" s="17" t="s">
        <v>83</v>
      </c>
      <c r="D143" s="18">
        <f>SUM(D144,D155,D162,D171,D180,D182,D188,D194)</f>
        <v>128896700</v>
      </c>
      <c r="E143" s="18">
        <f>SUM(E144,E155,E162,E171,E180,E182,E188,E194)</f>
        <v>128896700</v>
      </c>
      <c r="F143" s="18">
        <f>SUM(F144,F155,F162,F171,F180,F182,F188,F194)</f>
        <v>123612870</v>
      </c>
      <c r="G143" s="18">
        <f>SUM(G144,G155,G162,G171,G180,G182,G188,G194)</f>
        <v>123612870</v>
      </c>
      <c r="H143" s="18">
        <f>SUM(H144)</f>
        <v>0</v>
      </c>
      <c r="I143" s="18">
        <f>SUM(I144,I171)</f>
        <v>0</v>
      </c>
      <c r="J143" s="18"/>
      <c r="K143" s="18"/>
      <c r="L143" s="19">
        <f t="shared" si="5"/>
        <v>0.9590072515432901</v>
      </c>
    </row>
    <row r="144" spans="1:12" ht="12.75">
      <c r="A144" s="24">
        <v>80101</v>
      </c>
      <c r="B144" s="24"/>
      <c r="C144" s="26" t="s">
        <v>84</v>
      </c>
      <c r="D144" s="21">
        <f>SUM(D145:D154)</f>
        <v>66007307</v>
      </c>
      <c r="E144" s="21">
        <f>SUM(E145:E154)</f>
        <v>66007307</v>
      </c>
      <c r="F144" s="21">
        <f>SUM(F145:F154)</f>
        <v>63036000</v>
      </c>
      <c r="G144" s="21">
        <f>SUM(G145:G154)</f>
        <v>63036000</v>
      </c>
      <c r="H144" s="21">
        <f>SUM(H153)</f>
        <v>0</v>
      </c>
      <c r="I144" s="21">
        <f>SUM(I152)</f>
        <v>0</v>
      </c>
      <c r="J144" s="22"/>
      <c r="K144" s="22"/>
      <c r="L144" s="23">
        <f t="shared" si="5"/>
        <v>0.9549851806558325</v>
      </c>
    </row>
    <row r="145" spans="1:12" ht="38.25">
      <c r="A145" s="24"/>
      <c r="B145" s="24">
        <v>2540</v>
      </c>
      <c r="C145" s="26" t="s">
        <v>176</v>
      </c>
      <c r="D145" s="30">
        <v>795000</v>
      </c>
      <c r="E145" s="21">
        <v>795000</v>
      </c>
      <c r="F145" s="30">
        <f aca="true" t="shared" si="9" ref="F145:F154">G145</f>
        <v>744000</v>
      </c>
      <c r="G145" s="30">
        <v>744000</v>
      </c>
      <c r="H145" s="22"/>
      <c r="I145" s="22"/>
      <c r="J145" s="22"/>
      <c r="K145" s="22"/>
      <c r="L145" s="23">
        <f t="shared" si="5"/>
        <v>0.9358490566037736</v>
      </c>
    </row>
    <row r="146" spans="1:12" ht="25.5">
      <c r="A146" s="24"/>
      <c r="B146" s="24">
        <v>4010</v>
      </c>
      <c r="C146" s="26" t="s">
        <v>49</v>
      </c>
      <c r="D146" s="21">
        <v>39208793</v>
      </c>
      <c r="E146" s="21">
        <v>39208793</v>
      </c>
      <c r="F146" s="21">
        <f t="shared" si="9"/>
        <v>39000000</v>
      </c>
      <c r="G146" s="21">
        <v>39000000</v>
      </c>
      <c r="H146" s="21"/>
      <c r="I146" s="21"/>
      <c r="J146" s="21"/>
      <c r="K146" s="21"/>
      <c r="L146" s="23">
        <f t="shared" si="5"/>
        <v>0.9946748424517939</v>
      </c>
    </row>
    <row r="147" spans="1:12" ht="25.5">
      <c r="A147" s="24"/>
      <c r="B147" s="24">
        <v>4040</v>
      </c>
      <c r="C147" s="26" t="s">
        <v>50</v>
      </c>
      <c r="D147" s="21">
        <v>3146849</v>
      </c>
      <c r="E147" s="21">
        <v>3146849</v>
      </c>
      <c r="F147" s="21">
        <f t="shared" si="9"/>
        <v>3440000</v>
      </c>
      <c r="G147" s="21">
        <v>3440000</v>
      </c>
      <c r="H147" s="21"/>
      <c r="I147" s="21"/>
      <c r="J147" s="21"/>
      <c r="K147" s="21"/>
      <c r="L147" s="23">
        <f t="shared" si="5"/>
        <v>1.0931569960935525</v>
      </c>
    </row>
    <row r="148" spans="1:12" ht="25.5">
      <c r="A148" s="24"/>
      <c r="B148" s="24">
        <v>4110</v>
      </c>
      <c r="C148" s="26" t="s">
        <v>42</v>
      </c>
      <c r="D148" s="21">
        <v>7280500</v>
      </c>
      <c r="E148" s="21">
        <v>7280500</v>
      </c>
      <c r="F148" s="21">
        <f t="shared" si="9"/>
        <v>7150000</v>
      </c>
      <c r="G148" s="21">
        <v>7150000</v>
      </c>
      <c r="H148" s="21"/>
      <c r="I148" s="21"/>
      <c r="J148" s="21"/>
      <c r="K148" s="21"/>
      <c r="L148" s="23">
        <f t="shared" si="5"/>
        <v>0.9820754069088662</v>
      </c>
    </row>
    <row r="149" spans="1:12" ht="12.75">
      <c r="A149" s="24"/>
      <c r="B149" s="24">
        <v>4120</v>
      </c>
      <c r="C149" s="26" t="s">
        <v>43</v>
      </c>
      <c r="D149" s="21">
        <v>1022665</v>
      </c>
      <c r="E149" s="21">
        <v>1022665</v>
      </c>
      <c r="F149" s="21">
        <f t="shared" si="9"/>
        <v>1028000</v>
      </c>
      <c r="G149" s="21">
        <v>1028000</v>
      </c>
      <c r="H149" s="21"/>
      <c r="I149" s="21"/>
      <c r="J149" s="21"/>
      <c r="K149" s="21"/>
      <c r="L149" s="23">
        <f t="shared" si="5"/>
        <v>1.0052167620872916</v>
      </c>
    </row>
    <row r="150" spans="1:12" ht="12.75">
      <c r="A150" s="24"/>
      <c r="B150" s="24">
        <v>4170</v>
      </c>
      <c r="C150" s="26" t="s">
        <v>36</v>
      </c>
      <c r="D150" s="21">
        <v>38520</v>
      </c>
      <c r="E150" s="21">
        <v>38520</v>
      </c>
      <c r="F150" s="21">
        <f>G150</f>
        <v>32000</v>
      </c>
      <c r="G150" s="21">
        <v>32000</v>
      </c>
      <c r="H150" s="21"/>
      <c r="I150" s="21"/>
      <c r="J150" s="21"/>
      <c r="K150" s="21"/>
      <c r="L150" s="23">
        <f t="shared" si="5"/>
        <v>0.8307372793354102</v>
      </c>
    </row>
    <row r="151" spans="1:12" ht="25.5">
      <c r="A151" s="24"/>
      <c r="B151" s="24">
        <v>6050</v>
      </c>
      <c r="C151" s="26" t="s">
        <v>21</v>
      </c>
      <c r="D151" s="30">
        <v>2143000</v>
      </c>
      <c r="E151" s="21">
        <v>2143000</v>
      </c>
      <c r="F151" s="30">
        <f t="shared" si="9"/>
        <v>2120000</v>
      </c>
      <c r="G151" s="30">
        <v>2120000</v>
      </c>
      <c r="H151" s="30"/>
      <c r="I151" s="30"/>
      <c r="J151" s="30"/>
      <c r="K151" s="30"/>
      <c r="L151" s="23">
        <f t="shared" si="5"/>
        <v>0.9892673821745217</v>
      </c>
    </row>
    <row r="152" spans="1:12" ht="25.5">
      <c r="A152" s="24"/>
      <c r="B152" s="24">
        <v>6058</v>
      </c>
      <c r="C152" s="26" t="s">
        <v>21</v>
      </c>
      <c r="D152" s="30">
        <v>1539986</v>
      </c>
      <c r="E152" s="21">
        <v>1539986</v>
      </c>
      <c r="F152" s="30">
        <f>I152</f>
        <v>0</v>
      </c>
      <c r="G152" s="30"/>
      <c r="H152" s="30"/>
      <c r="I152" s="30"/>
      <c r="J152" s="30"/>
      <c r="K152" s="30"/>
      <c r="L152" s="23"/>
    </row>
    <row r="153" spans="1:12" ht="25.5">
      <c r="A153" s="24"/>
      <c r="B153" s="24">
        <v>6059</v>
      </c>
      <c r="C153" s="26" t="s">
        <v>21</v>
      </c>
      <c r="D153" s="30">
        <v>640312</v>
      </c>
      <c r="E153" s="21">
        <v>640312</v>
      </c>
      <c r="F153" s="30">
        <f>H153+G153</f>
        <v>0</v>
      </c>
      <c r="G153" s="30"/>
      <c r="H153" s="30"/>
      <c r="I153" s="30"/>
      <c r="J153" s="30"/>
      <c r="K153" s="30"/>
      <c r="L153" s="23"/>
    </row>
    <row r="154" spans="1:12" ht="25.5">
      <c r="A154" s="24"/>
      <c r="B154" s="34" t="s">
        <v>159</v>
      </c>
      <c r="C154" s="26" t="s">
        <v>26</v>
      </c>
      <c r="D154" s="21">
        <v>10191682</v>
      </c>
      <c r="E154" s="21">
        <v>10191682</v>
      </c>
      <c r="F154" s="21">
        <f t="shared" si="9"/>
        <v>9522000</v>
      </c>
      <c r="G154" s="21">
        <v>9522000</v>
      </c>
      <c r="H154" s="21"/>
      <c r="I154" s="22"/>
      <c r="J154" s="22"/>
      <c r="K154" s="22"/>
      <c r="L154" s="23">
        <f>F154/E154</f>
        <v>0.9342913171741426</v>
      </c>
    </row>
    <row r="155" spans="1:12" ht="25.5">
      <c r="A155" s="24">
        <v>80103</v>
      </c>
      <c r="B155" s="34"/>
      <c r="C155" s="26" t="s">
        <v>86</v>
      </c>
      <c r="D155" s="21">
        <f>SUM(D156:D161)</f>
        <v>3686598</v>
      </c>
      <c r="E155" s="21">
        <f>SUM(E156:E161)</f>
        <v>3686598</v>
      </c>
      <c r="F155" s="21">
        <f>SUM(F156:F161)</f>
        <v>3743400</v>
      </c>
      <c r="G155" s="21">
        <f>SUM(G156:G161)</f>
        <v>3743400</v>
      </c>
      <c r="H155" s="21"/>
      <c r="I155" s="22"/>
      <c r="J155" s="22"/>
      <c r="K155" s="22"/>
      <c r="L155" s="23">
        <f aca="true" t="shared" si="10" ref="L155:L161">F155/E155</f>
        <v>1.0154077010837634</v>
      </c>
    </row>
    <row r="156" spans="1:12" ht="38.25">
      <c r="A156" s="24"/>
      <c r="B156" s="24">
        <v>2540</v>
      </c>
      <c r="C156" s="26" t="s">
        <v>176</v>
      </c>
      <c r="D156" s="21">
        <v>60000</v>
      </c>
      <c r="E156" s="21">
        <v>60000</v>
      </c>
      <c r="F156" s="21">
        <f aca="true" t="shared" si="11" ref="F156:F161">G156</f>
        <v>63400</v>
      </c>
      <c r="G156" s="21">
        <v>63400</v>
      </c>
      <c r="H156" s="21"/>
      <c r="I156" s="22"/>
      <c r="J156" s="22"/>
      <c r="K156" s="22"/>
      <c r="L156" s="23">
        <f t="shared" si="10"/>
        <v>1.0566666666666666</v>
      </c>
    </row>
    <row r="157" spans="1:12" ht="25.5">
      <c r="A157" s="24"/>
      <c r="B157" s="24">
        <v>4010</v>
      </c>
      <c r="C157" s="26" t="s">
        <v>49</v>
      </c>
      <c r="D157" s="21">
        <v>2714700</v>
      </c>
      <c r="E157" s="21">
        <v>2714700</v>
      </c>
      <c r="F157" s="21">
        <f t="shared" si="11"/>
        <v>2700000</v>
      </c>
      <c r="G157" s="21">
        <v>2700000</v>
      </c>
      <c r="H157" s="21"/>
      <c r="I157" s="22"/>
      <c r="J157" s="22"/>
      <c r="K157" s="22"/>
      <c r="L157" s="23">
        <f t="shared" si="10"/>
        <v>0.9945850370206653</v>
      </c>
    </row>
    <row r="158" spans="1:12" ht="25.5">
      <c r="A158" s="24"/>
      <c r="B158" s="24">
        <v>4040</v>
      </c>
      <c r="C158" s="26" t="s">
        <v>50</v>
      </c>
      <c r="D158" s="21">
        <v>207498</v>
      </c>
      <c r="E158" s="21">
        <v>207498</v>
      </c>
      <c r="F158" s="21">
        <f t="shared" si="11"/>
        <v>230000</v>
      </c>
      <c r="G158" s="21">
        <v>230000</v>
      </c>
      <c r="H158" s="21"/>
      <c r="I158" s="22"/>
      <c r="J158" s="22"/>
      <c r="K158" s="22"/>
      <c r="L158" s="23">
        <f t="shared" si="10"/>
        <v>1.1084444187413856</v>
      </c>
    </row>
    <row r="159" spans="1:12" ht="25.5">
      <c r="A159" s="24"/>
      <c r="B159" s="24">
        <v>4110</v>
      </c>
      <c r="C159" s="26" t="s">
        <v>42</v>
      </c>
      <c r="D159" s="21">
        <v>471900</v>
      </c>
      <c r="E159" s="21">
        <v>471900</v>
      </c>
      <c r="F159" s="21">
        <f t="shared" si="11"/>
        <v>493600</v>
      </c>
      <c r="G159" s="21">
        <v>493600</v>
      </c>
      <c r="H159" s="21"/>
      <c r="I159" s="22"/>
      <c r="J159" s="22"/>
      <c r="K159" s="22"/>
      <c r="L159" s="23">
        <f t="shared" si="10"/>
        <v>1.0459843187115914</v>
      </c>
    </row>
    <row r="160" spans="1:12" ht="12.75">
      <c r="A160" s="24"/>
      <c r="B160" s="24">
        <v>4120</v>
      </c>
      <c r="C160" s="26" t="s">
        <v>43</v>
      </c>
      <c r="D160" s="21">
        <v>69600</v>
      </c>
      <c r="E160" s="21">
        <v>69600</v>
      </c>
      <c r="F160" s="21">
        <f t="shared" si="11"/>
        <v>71400</v>
      </c>
      <c r="G160" s="21">
        <v>71400</v>
      </c>
      <c r="H160" s="21"/>
      <c r="I160" s="22"/>
      <c r="J160" s="22"/>
      <c r="K160" s="22"/>
      <c r="L160" s="23">
        <f t="shared" si="10"/>
        <v>1.0258620689655173</v>
      </c>
    </row>
    <row r="161" spans="1:12" ht="25.5">
      <c r="A161" s="24"/>
      <c r="B161" s="24">
        <v>4440</v>
      </c>
      <c r="C161" s="26" t="s">
        <v>87</v>
      </c>
      <c r="D161" s="21">
        <v>162900</v>
      </c>
      <c r="E161" s="21">
        <v>162900</v>
      </c>
      <c r="F161" s="21">
        <f t="shared" si="11"/>
        <v>185000</v>
      </c>
      <c r="G161" s="21">
        <v>185000</v>
      </c>
      <c r="H161" s="21"/>
      <c r="I161" s="22"/>
      <c r="J161" s="22"/>
      <c r="K161" s="22"/>
      <c r="L161" s="23">
        <f t="shared" si="10"/>
        <v>1.1356660527931246</v>
      </c>
    </row>
    <row r="162" spans="1:12" ht="12.75">
      <c r="A162" s="24">
        <v>80104</v>
      </c>
      <c r="B162" s="24"/>
      <c r="C162" s="26" t="s">
        <v>88</v>
      </c>
      <c r="D162" s="21">
        <f>SUM(D163:D170)</f>
        <v>18376500</v>
      </c>
      <c r="E162" s="21">
        <f>SUM(E163:E170)</f>
        <v>18376500</v>
      </c>
      <c r="F162" s="21">
        <f>SUM(F163:F170)</f>
        <v>18121400</v>
      </c>
      <c r="G162" s="21">
        <f>SUM(G163:G170)</f>
        <v>18121400</v>
      </c>
      <c r="H162" s="22"/>
      <c r="I162" s="22"/>
      <c r="J162" s="22"/>
      <c r="K162" s="22"/>
      <c r="L162" s="23">
        <f>F162/E162</f>
        <v>0.986118140015781</v>
      </c>
    </row>
    <row r="163" spans="1:12" ht="38.25">
      <c r="A163" s="24"/>
      <c r="B163" s="24">
        <v>2540</v>
      </c>
      <c r="C163" s="26" t="s">
        <v>176</v>
      </c>
      <c r="D163" s="21">
        <v>369000</v>
      </c>
      <c r="E163" s="21">
        <v>369000</v>
      </c>
      <c r="F163" s="21">
        <f aca="true" t="shared" si="12" ref="F163:F170">G163</f>
        <v>342700</v>
      </c>
      <c r="G163" s="21">
        <v>342700</v>
      </c>
      <c r="H163" s="22"/>
      <c r="I163" s="22"/>
      <c r="J163" s="22"/>
      <c r="K163" s="22"/>
      <c r="L163" s="23">
        <f>F163/E163</f>
        <v>0.9287262872628727</v>
      </c>
    </row>
    <row r="164" spans="1:12" ht="25.5">
      <c r="A164" s="24"/>
      <c r="B164" s="24">
        <v>4010</v>
      </c>
      <c r="C164" s="26" t="s">
        <v>49</v>
      </c>
      <c r="D164" s="21">
        <v>10996417</v>
      </c>
      <c r="E164" s="21">
        <v>10996417</v>
      </c>
      <c r="F164" s="21">
        <f t="shared" si="12"/>
        <v>10840000</v>
      </c>
      <c r="G164" s="21">
        <v>10840000</v>
      </c>
      <c r="H164" s="21"/>
      <c r="I164" s="21"/>
      <c r="J164" s="21"/>
      <c r="K164" s="21"/>
      <c r="L164" s="23">
        <f aca="true" t="shared" si="13" ref="L164:L189">F164/E164</f>
        <v>0.9857756394651094</v>
      </c>
    </row>
    <row r="165" spans="1:12" ht="25.5">
      <c r="A165" s="24"/>
      <c r="B165" s="24">
        <v>4040</v>
      </c>
      <c r="C165" s="26" t="s">
        <v>50</v>
      </c>
      <c r="D165" s="21">
        <v>825000</v>
      </c>
      <c r="E165" s="21">
        <v>825000</v>
      </c>
      <c r="F165" s="21">
        <f t="shared" si="12"/>
        <v>940000</v>
      </c>
      <c r="G165" s="21">
        <v>940000</v>
      </c>
      <c r="H165" s="21"/>
      <c r="I165" s="21"/>
      <c r="J165" s="21"/>
      <c r="K165" s="21"/>
      <c r="L165" s="23">
        <f t="shared" si="13"/>
        <v>1.1393939393939394</v>
      </c>
    </row>
    <row r="166" spans="1:12" ht="25.5">
      <c r="A166" s="24"/>
      <c r="B166" s="24">
        <v>4110</v>
      </c>
      <c r="C166" s="26" t="s">
        <v>42</v>
      </c>
      <c r="D166" s="21">
        <v>2045000</v>
      </c>
      <c r="E166" s="21">
        <v>2045000</v>
      </c>
      <c r="F166" s="21">
        <f t="shared" si="12"/>
        <v>1976900</v>
      </c>
      <c r="G166" s="21">
        <v>1976900</v>
      </c>
      <c r="H166" s="21"/>
      <c r="I166" s="21"/>
      <c r="J166" s="21"/>
      <c r="K166" s="21"/>
      <c r="L166" s="23">
        <f t="shared" si="13"/>
        <v>0.9666992665036674</v>
      </c>
    </row>
    <row r="167" spans="1:12" ht="12.75">
      <c r="A167" s="24"/>
      <c r="B167" s="24">
        <v>4120</v>
      </c>
      <c r="C167" s="26" t="s">
        <v>43</v>
      </c>
      <c r="D167" s="21">
        <v>282100</v>
      </c>
      <c r="E167" s="21">
        <v>282100</v>
      </c>
      <c r="F167" s="21">
        <f t="shared" si="12"/>
        <v>287300</v>
      </c>
      <c r="G167" s="21">
        <v>287300</v>
      </c>
      <c r="H167" s="21"/>
      <c r="I167" s="21"/>
      <c r="J167" s="21"/>
      <c r="K167" s="21"/>
      <c r="L167" s="23">
        <f t="shared" si="13"/>
        <v>1.0184331797235022</v>
      </c>
    </row>
    <row r="168" spans="1:12" ht="12.75">
      <c r="A168" s="24"/>
      <c r="B168" s="24">
        <v>4170</v>
      </c>
      <c r="C168" s="26" t="s">
        <v>36</v>
      </c>
      <c r="D168" s="21">
        <v>25195</v>
      </c>
      <c r="E168" s="21">
        <v>25195</v>
      </c>
      <c r="F168" s="21">
        <f>G168</f>
        <v>25000</v>
      </c>
      <c r="G168" s="21">
        <v>25000</v>
      </c>
      <c r="H168" s="21"/>
      <c r="I168" s="21"/>
      <c r="J168" s="21"/>
      <c r="K168" s="21"/>
      <c r="L168" s="23">
        <f t="shared" si="13"/>
        <v>0.9922603691208574</v>
      </c>
    </row>
    <row r="169" spans="1:12" ht="25.5">
      <c r="A169" s="24"/>
      <c r="B169" s="24">
        <v>6050</v>
      </c>
      <c r="C169" s="26" t="s">
        <v>21</v>
      </c>
      <c r="D169" s="21">
        <v>610000</v>
      </c>
      <c r="E169" s="21">
        <v>610000</v>
      </c>
      <c r="F169" s="21">
        <f>G169</f>
        <v>590000</v>
      </c>
      <c r="G169" s="21">
        <v>590000</v>
      </c>
      <c r="H169" s="21"/>
      <c r="I169" s="21"/>
      <c r="J169" s="21"/>
      <c r="K169" s="21"/>
      <c r="L169" s="23">
        <f t="shared" si="13"/>
        <v>0.9672131147540983</v>
      </c>
    </row>
    <row r="170" spans="1:12" ht="38.25">
      <c r="A170" s="24"/>
      <c r="B170" s="25" t="s">
        <v>160</v>
      </c>
      <c r="C170" s="26" t="s">
        <v>26</v>
      </c>
      <c r="D170" s="30">
        <v>3223788</v>
      </c>
      <c r="E170" s="21">
        <v>3223788</v>
      </c>
      <c r="F170" s="30">
        <f t="shared" si="12"/>
        <v>3119500</v>
      </c>
      <c r="G170" s="30">
        <v>3119500</v>
      </c>
      <c r="H170" s="30"/>
      <c r="I170" s="30"/>
      <c r="J170" s="30"/>
      <c r="K170" s="30"/>
      <c r="L170" s="23">
        <f t="shared" si="13"/>
        <v>0.9676504782572551</v>
      </c>
    </row>
    <row r="171" spans="1:12" ht="12.75">
      <c r="A171" s="24">
        <v>80110</v>
      </c>
      <c r="B171" s="24"/>
      <c r="C171" s="21" t="s">
        <v>90</v>
      </c>
      <c r="D171" s="21">
        <f>SUM(D172:D179)</f>
        <v>38859650</v>
      </c>
      <c r="E171" s="21">
        <f>SUM(E172:E179)</f>
        <v>38859650</v>
      </c>
      <c r="F171" s="21">
        <f>SUM(F172:F179)</f>
        <v>36739600</v>
      </c>
      <c r="G171" s="21">
        <f>SUM(G172:G179)</f>
        <v>36739600</v>
      </c>
      <c r="H171" s="21"/>
      <c r="I171" s="21"/>
      <c r="J171" s="22"/>
      <c r="K171" s="22"/>
      <c r="L171" s="23">
        <f t="shared" si="13"/>
        <v>0.9454434098094039</v>
      </c>
    </row>
    <row r="172" spans="1:12" ht="38.25">
      <c r="A172" s="24"/>
      <c r="B172" s="24">
        <v>2540</v>
      </c>
      <c r="C172" s="26" t="s">
        <v>176</v>
      </c>
      <c r="D172" s="21">
        <v>792000</v>
      </c>
      <c r="E172" s="21">
        <v>792000</v>
      </c>
      <c r="F172" s="21">
        <f aca="true" t="shared" si="14" ref="F172:F177">G172</f>
        <v>842200</v>
      </c>
      <c r="G172" s="21">
        <v>842200</v>
      </c>
      <c r="H172" s="22"/>
      <c r="I172" s="22"/>
      <c r="J172" s="22"/>
      <c r="K172" s="22"/>
      <c r="L172" s="23">
        <f t="shared" si="13"/>
        <v>1.0633838383838383</v>
      </c>
    </row>
    <row r="173" spans="1:12" ht="25.5">
      <c r="A173" s="24"/>
      <c r="B173" s="24">
        <v>4010</v>
      </c>
      <c r="C173" s="26" t="s">
        <v>49</v>
      </c>
      <c r="D173" s="30">
        <v>23978300</v>
      </c>
      <c r="E173" s="21">
        <v>23978300</v>
      </c>
      <c r="F173" s="30">
        <f t="shared" si="14"/>
        <v>23221200</v>
      </c>
      <c r="G173" s="30">
        <v>23221200</v>
      </c>
      <c r="H173" s="30"/>
      <c r="I173" s="30"/>
      <c r="J173" s="30"/>
      <c r="K173" s="30"/>
      <c r="L173" s="23">
        <f t="shared" si="13"/>
        <v>0.9684256181630891</v>
      </c>
    </row>
    <row r="174" spans="1:12" ht="25.5">
      <c r="A174" s="24"/>
      <c r="B174" s="24">
        <v>4040</v>
      </c>
      <c r="C174" s="26" t="s">
        <v>50</v>
      </c>
      <c r="D174" s="21">
        <v>1884211</v>
      </c>
      <c r="E174" s="21">
        <v>1884211</v>
      </c>
      <c r="F174" s="21">
        <f t="shared" si="14"/>
        <v>2050000</v>
      </c>
      <c r="G174" s="21">
        <v>2050000</v>
      </c>
      <c r="H174" s="21"/>
      <c r="I174" s="22"/>
      <c r="J174" s="22"/>
      <c r="K174" s="22"/>
      <c r="L174" s="23">
        <f t="shared" si="13"/>
        <v>1.087988553298967</v>
      </c>
    </row>
    <row r="175" spans="1:12" ht="25.5">
      <c r="A175" s="24"/>
      <c r="B175" s="24">
        <v>4110</v>
      </c>
      <c r="C175" s="26" t="s">
        <v>42</v>
      </c>
      <c r="D175" s="30">
        <v>4414000</v>
      </c>
      <c r="E175" s="21">
        <v>4414000</v>
      </c>
      <c r="F175" s="30">
        <f t="shared" si="14"/>
        <v>4268600</v>
      </c>
      <c r="G175" s="30">
        <v>4268600</v>
      </c>
      <c r="H175" s="30"/>
      <c r="I175" s="30"/>
      <c r="J175" s="30"/>
      <c r="K175" s="30"/>
      <c r="L175" s="23">
        <f t="shared" si="13"/>
        <v>0.9670593565926597</v>
      </c>
    </row>
    <row r="176" spans="1:12" ht="12.75">
      <c r="A176" s="24"/>
      <c r="B176" s="24">
        <v>4120</v>
      </c>
      <c r="C176" s="26" t="s">
        <v>43</v>
      </c>
      <c r="D176" s="21">
        <v>681900</v>
      </c>
      <c r="E176" s="21">
        <v>681900</v>
      </c>
      <c r="F176" s="21">
        <f t="shared" si="14"/>
        <v>618700</v>
      </c>
      <c r="G176" s="21">
        <v>618700</v>
      </c>
      <c r="H176" s="21"/>
      <c r="I176" s="22"/>
      <c r="J176" s="22"/>
      <c r="K176" s="22"/>
      <c r="L176" s="23">
        <f t="shared" si="13"/>
        <v>0.9073177885320428</v>
      </c>
    </row>
    <row r="177" spans="1:12" ht="12.75">
      <c r="A177" s="24"/>
      <c r="B177" s="24">
        <v>4170</v>
      </c>
      <c r="C177" s="26" t="s">
        <v>36</v>
      </c>
      <c r="D177" s="21">
        <v>7200</v>
      </c>
      <c r="E177" s="21">
        <v>7200</v>
      </c>
      <c r="F177" s="21">
        <f t="shared" si="14"/>
        <v>11000</v>
      </c>
      <c r="G177" s="21">
        <v>11000</v>
      </c>
      <c r="H177" s="21"/>
      <c r="I177" s="22"/>
      <c r="J177" s="22"/>
      <c r="K177" s="22"/>
      <c r="L177" s="23">
        <f t="shared" si="13"/>
        <v>1.5277777777777777</v>
      </c>
    </row>
    <row r="178" spans="1:12" ht="25.5">
      <c r="A178" s="24"/>
      <c r="B178" s="24">
        <v>6050</v>
      </c>
      <c r="C178" s="26" t="s">
        <v>21</v>
      </c>
      <c r="D178" s="21">
        <v>1865000</v>
      </c>
      <c r="E178" s="21">
        <v>1865000</v>
      </c>
      <c r="F178" s="21">
        <f>I178+G178</f>
        <v>600000</v>
      </c>
      <c r="G178" s="21">
        <v>600000</v>
      </c>
      <c r="H178" s="21"/>
      <c r="I178" s="21"/>
      <c r="J178" s="22"/>
      <c r="K178" s="22"/>
      <c r="L178" s="23">
        <f t="shared" si="13"/>
        <v>0.32171581769436997</v>
      </c>
    </row>
    <row r="179" spans="1:12" ht="25.5">
      <c r="A179" s="24"/>
      <c r="B179" s="34" t="s">
        <v>161</v>
      </c>
      <c r="C179" s="21" t="s">
        <v>26</v>
      </c>
      <c r="D179" s="21">
        <v>5237039</v>
      </c>
      <c r="E179" s="21">
        <v>5237039</v>
      </c>
      <c r="F179" s="21">
        <f>G179</f>
        <v>5127900</v>
      </c>
      <c r="G179" s="21">
        <v>5127900</v>
      </c>
      <c r="H179" s="21"/>
      <c r="I179" s="22"/>
      <c r="J179" s="22"/>
      <c r="K179" s="22"/>
      <c r="L179" s="23">
        <f t="shared" si="13"/>
        <v>0.9791601704703746</v>
      </c>
    </row>
    <row r="180" spans="1:12" ht="12.75">
      <c r="A180" s="24">
        <v>80113</v>
      </c>
      <c r="B180" s="25"/>
      <c r="C180" s="26" t="s">
        <v>91</v>
      </c>
      <c r="D180" s="21">
        <f>SUM(D181)</f>
        <v>269300</v>
      </c>
      <c r="E180" s="21">
        <f>SUM(E181)</f>
        <v>269300</v>
      </c>
      <c r="F180" s="21">
        <f>SUM(F181)</f>
        <v>250000</v>
      </c>
      <c r="G180" s="21">
        <f>SUM(G181)</f>
        <v>250000</v>
      </c>
      <c r="H180" s="22"/>
      <c r="I180" s="22"/>
      <c r="J180" s="22"/>
      <c r="K180" s="22"/>
      <c r="L180" s="23">
        <f t="shared" si="13"/>
        <v>0.928332714444857</v>
      </c>
    </row>
    <row r="181" spans="1:12" ht="12.75">
      <c r="A181" s="24"/>
      <c r="B181" s="25">
        <v>4300</v>
      </c>
      <c r="C181" s="21" t="s">
        <v>19</v>
      </c>
      <c r="D181" s="30">
        <v>269300</v>
      </c>
      <c r="E181" s="21">
        <v>269300</v>
      </c>
      <c r="F181" s="30">
        <f>G181</f>
        <v>250000</v>
      </c>
      <c r="G181" s="30">
        <v>250000</v>
      </c>
      <c r="H181" s="30"/>
      <c r="I181" s="30"/>
      <c r="J181" s="30"/>
      <c r="K181" s="30"/>
      <c r="L181" s="23">
        <f t="shared" si="13"/>
        <v>0.928332714444857</v>
      </c>
    </row>
    <row r="182" spans="1:12" ht="38.25">
      <c r="A182" s="24">
        <v>80142</v>
      </c>
      <c r="B182" s="25"/>
      <c r="C182" s="26" t="s">
        <v>92</v>
      </c>
      <c r="D182" s="30">
        <f>SUM(D183:D187)</f>
        <v>144999</v>
      </c>
      <c r="E182" s="21">
        <f>SUM(E183:E187)</f>
        <v>144999</v>
      </c>
      <c r="F182" s="30">
        <f>SUM(F183:F187)</f>
        <v>206970</v>
      </c>
      <c r="G182" s="30">
        <f>SUM(G183:G187)</f>
        <v>206970</v>
      </c>
      <c r="H182" s="30"/>
      <c r="I182" s="30"/>
      <c r="J182" s="30"/>
      <c r="K182" s="30"/>
      <c r="L182" s="23">
        <f t="shared" si="13"/>
        <v>1.4273891544079613</v>
      </c>
    </row>
    <row r="183" spans="1:12" ht="25.5">
      <c r="A183" s="24"/>
      <c r="B183" s="24">
        <v>4010</v>
      </c>
      <c r="C183" s="26" t="s">
        <v>49</v>
      </c>
      <c r="D183" s="30">
        <v>82600</v>
      </c>
      <c r="E183" s="21">
        <v>82600</v>
      </c>
      <c r="F183" s="30">
        <f>G183</f>
        <v>115800</v>
      </c>
      <c r="G183" s="30">
        <v>115800</v>
      </c>
      <c r="H183" s="30"/>
      <c r="I183" s="30"/>
      <c r="J183" s="30"/>
      <c r="K183" s="30"/>
      <c r="L183" s="23">
        <f t="shared" si="13"/>
        <v>1.4019370460048426</v>
      </c>
    </row>
    <row r="184" spans="1:12" ht="25.5">
      <c r="A184" s="24"/>
      <c r="B184" s="24">
        <v>4040</v>
      </c>
      <c r="C184" s="26" t="s">
        <v>50</v>
      </c>
      <c r="D184" s="30">
        <v>10040</v>
      </c>
      <c r="E184" s="21">
        <v>10040</v>
      </c>
      <c r="F184" s="30">
        <f>G184</f>
        <v>9000</v>
      </c>
      <c r="G184" s="30">
        <v>9000</v>
      </c>
      <c r="H184" s="30"/>
      <c r="I184" s="30"/>
      <c r="J184" s="30"/>
      <c r="K184" s="30"/>
      <c r="L184" s="23">
        <f t="shared" si="13"/>
        <v>0.896414342629482</v>
      </c>
    </row>
    <row r="185" spans="1:12" ht="25.5">
      <c r="A185" s="24"/>
      <c r="B185" s="24">
        <v>4110</v>
      </c>
      <c r="C185" s="26" t="s">
        <v>42</v>
      </c>
      <c r="D185" s="30">
        <v>17400</v>
      </c>
      <c r="E185" s="21">
        <v>17400</v>
      </c>
      <c r="F185" s="30">
        <f>G185</f>
        <v>21600</v>
      </c>
      <c r="G185" s="30">
        <v>21600</v>
      </c>
      <c r="H185" s="30"/>
      <c r="I185" s="30"/>
      <c r="J185" s="30"/>
      <c r="K185" s="30"/>
      <c r="L185" s="23">
        <f t="shared" si="13"/>
        <v>1.2413793103448276</v>
      </c>
    </row>
    <row r="186" spans="1:12" ht="12.75">
      <c r="A186" s="24"/>
      <c r="B186" s="24">
        <v>4120</v>
      </c>
      <c r="C186" s="26" t="s">
        <v>43</v>
      </c>
      <c r="D186" s="30">
        <v>3400</v>
      </c>
      <c r="E186" s="21">
        <v>3400</v>
      </c>
      <c r="F186" s="30">
        <f>G186</f>
        <v>3000</v>
      </c>
      <c r="G186" s="30">
        <v>3000</v>
      </c>
      <c r="H186" s="30"/>
      <c r="I186" s="30"/>
      <c r="J186" s="30"/>
      <c r="K186" s="30"/>
      <c r="L186" s="23">
        <f t="shared" si="13"/>
        <v>0.8823529411764706</v>
      </c>
    </row>
    <row r="187" spans="1:12" ht="25.5">
      <c r="A187" s="24"/>
      <c r="B187" s="25" t="s">
        <v>162</v>
      </c>
      <c r="C187" s="21" t="s">
        <v>26</v>
      </c>
      <c r="D187" s="30">
        <v>31559</v>
      </c>
      <c r="E187" s="21">
        <v>31559</v>
      </c>
      <c r="F187" s="30">
        <f>G187</f>
        <v>57570</v>
      </c>
      <c r="G187" s="30">
        <v>57570</v>
      </c>
      <c r="H187" s="30"/>
      <c r="I187" s="30"/>
      <c r="J187" s="30"/>
      <c r="K187" s="30"/>
      <c r="L187" s="23">
        <f t="shared" si="13"/>
        <v>1.8242022877784467</v>
      </c>
    </row>
    <row r="188" spans="1:12" ht="25.5">
      <c r="A188" s="24">
        <v>80146</v>
      </c>
      <c r="B188" s="25"/>
      <c r="C188" s="26" t="s">
        <v>93</v>
      </c>
      <c r="D188" s="30">
        <f>SUM(D189:D193)</f>
        <v>519650</v>
      </c>
      <c r="E188" s="21">
        <f>SUM(E189:E193)</f>
        <v>519650</v>
      </c>
      <c r="F188" s="30">
        <f>SUM(F189:F193)</f>
        <v>558500</v>
      </c>
      <c r="G188" s="30">
        <f>SUM(G189:G193)</f>
        <v>558500</v>
      </c>
      <c r="H188" s="30"/>
      <c r="I188" s="30"/>
      <c r="J188" s="30"/>
      <c r="K188" s="30"/>
      <c r="L188" s="23">
        <f t="shared" si="13"/>
        <v>1.0747618589435197</v>
      </c>
    </row>
    <row r="189" spans="1:12" ht="25.5">
      <c r="A189" s="24"/>
      <c r="B189" s="24">
        <v>4010</v>
      </c>
      <c r="C189" s="26" t="s">
        <v>49</v>
      </c>
      <c r="D189" s="30">
        <v>157600</v>
      </c>
      <c r="E189" s="21">
        <v>157600</v>
      </c>
      <c r="F189" s="30">
        <f>G189</f>
        <v>93400</v>
      </c>
      <c r="G189" s="30">
        <v>93400</v>
      </c>
      <c r="H189" s="30"/>
      <c r="I189" s="30"/>
      <c r="J189" s="30"/>
      <c r="K189" s="30"/>
      <c r="L189" s="23">
        <f t="shared" si="13"/>
        <v>0.5926395939086294</v>
      </c>
    </row>
    <row r="190" spans="1:12" ht="25.5">
      <c r="A190" s="24"/>
      <c r="B190" s="24">
        <v>4110</v>
      </c>
      <c r="C190" s="26" t="s">
        <v>42</v>
      </c>
      <c r="D190" s="30">
        <v>26710</v>
      </c>
      <c r="E190" s="21">
        <v>26710</v>
      </c>
      <c r="F190" s="30">
        <f>G190</f>
        <v>16300</v>
      </c>
      <c r="G190" s="30">
        <v>16300</v>
      </c>
      <c r="H190" s="30"/>
      <c r="I190" s="30"/>
      <c r="J190" s="30"/>
      <c r="K190" s="30"/>
      <c r="L190" s="23">
        <f aca="true" t="shared" si="15" ref="L190:L207">F190/E190</f>
        <v>0.6102583302134033</v>
      </c>
    </row>
    <row r="191" spans="1:12" ht="12.75">
      <c r="A191" s="24"/>
      <c r="B191" s="24">
        <v>4120</v>
      </c>
      <c r="C191" s="26" t="s">
        <v>43</v>
      </c>
      <c r="D191" s="30">
        <v>3850</v>
      </c>
      <c r="E191" s="21">
        <v>3850</v>
      </c>
      <c r="F191" s="30">
        <f>G191</f>
        <v>2300</v>
      </c>
      <c r="G191" s="30">
        <v>2300</v>
      </c>
      <c r="H191" s="30"/>
      <c r="I191" s="30"/>
      <c r="J191" s="30"/>
      <c r="K191" s="30"/>
      <c r="L191" s="23">
        <f t="shared" si="15"/>
        <v>0.5974025974025974</v>
      </c>
    </row>
    <row r="192" spans="1:12" ht="12.75">
      <c r="A192" s="24"/>
      <c r="B192" s="24">
        <v>4170</v>
      </c>
      <c r="C192" s="26" t="s">
        <v>36</v>
      </c>
      <c r="D192" s="30">
        <v>1000</v>
      </c>
      <c r="E192" s="21">
        <v>1000</v>
      </c>
      <c r="F192" s="30"/>
      <c r="G192" s="30"/>
      <c r="H192" s="30"/>
      <c r="I192" s="30"/>
      <c r="J192" s="30"/>
      <c r="K192" s="30"/>
      <c r="L192" s="23"/>
    </row>
    <row r="193" spans="1:12" ht="38.25">
      <c r="A193" s="24"/>
      <c r="B193" s="25" t="s">
        <v>89</v>
      </c>
      <c r="C193" s="21" t="s">
        <v>26</v>
      </c>
      <c r="D193" s="30">
        <v>330490</v>
      </c>
      <c r="E193" s="21">
        <v>330490</v>
      </c>
      <c r="F193" s="30">
        <f>G193</f>
        <v>446500</v>
      </c>
      <c r="G193" s="30">
        <v>446500</v>
      </c>
      <c r="H193" s="30"/>
      <c r="I193" s="30"/>
      <c r="J193" s="30"/>
      <c r="K193" s="30"/>
      <c r="L193" s="23">
        <f t="shared" si="15"/>
        <v>1.351024236739387</v>
      </c>
    </row>
    <row r="194" spans="1:12" ht="12.75">
      <c r="A194" s="24">
        <v>80195</v>
      </c>
      <c r="B194" s="24"/>
      <c r="C194" s="21" t="s">
        <v>24</v>
      </c>
      <c r="D194" s="21">
        <f>SUM(D195:D200)</f>
        <v>1032696</v>
      </c>
      <c r="E194" s="21">
        <f>SUM(E195:E200)</f>
        <v>1032696</v>
      </c>
      <c r="F194" s="21">
        <f>SUM(F197:F200)</f>
        <v>957000</v>
      </c>
      <c r="G194" s="21">
        <f>SUM(G197:G200)</f>
        <v>957000</v>
      </c>
      <c r="H194" s="21"/>
      <c r="I194" s="22"/>
      <c r="J194" s="22"/>
      <c r="K194" s="22"/>
      <c r="L194" s="23">
        <f t="shared" si="15"/>
        <v>0.9267005972716075</v>
      </c>
    </row>
    <row r="195" spans="1:12" ht="25.5">
      <c r="A195" s="24"/>
      <c r="B195" s="24">
        <v>4010</v>
      </c>
      <c r="C195" s="26" t="s">
        <v>49</v>
      </c>
      <c r="D195" s="21">
        <v>57600</v>
      </c>
      <c r="E195" s="21">
        <v>57600</v>
      </c>
      <c r="F195" s="21"/>
      <c r="G195" s="21"/>
      <c r="H195" s="21"/>
      <c r="I195" s="22"/>
      <c r="J195" s="22"/>
      <c r="K195" s="22"/>
      <c r="L195" s="23"/>
    </row>
    <row r="196" spans="1:12" ht="25.5">
      <c r="A196" s="24"/>
      <c r="B196" s="24">
        <v>4040</v>
      </c>
      <c r="C196" s="26" t="s">
        <v>50</v>
      </c>
      <c r="D196" s="21">
        <v>1765</v>
      </c>
      <c r="E196" s="21">
        <v>1765</v>
      </c>
      <c r="F196" s="21"/>
      <c r="G196" s="21"/>
      <c r="H196" s="21"/>
      <c r="I196" s="22"/>
      <c r="J196" s="22"/>
      <c r="K196" s="22"/>
      <c r="L196" s="23"/>
    </row>
    <row r="197" spans="1:12" ht="25.5">
      <c r="A197" s="24"/>
      <c r="B197" s="24">
        <v>4110</v>
      </c>
      <c r="C197" s="26" t="s">
        <v>42</v>
      </c>
      <c r="D197" s="21">
        <v>11175</v>
      </c>
      <c r="E197" s="21">
        <v>11175</v>
      </c>
      <c r="F197" s="21">
        <f>G197</f>
        <v>1000</v>
      </c>
      <c r="G197" s="21">
        <v>1000</v>
      </c>
      <c r="H197" s="21"/>
      <c r="I197" s="22"/>
      <c r="J197" s="22"/>
      <c r="K197" s="22"/>
      <c r="L197" s="23">
        <f t="shared" si="15"/>
        <v>0.0894854586129754</v>
      </c>
    </row>
    <row r="198" spans="1:12" ht="12.75">
      <c r="A198" s="24"/>
      <c r="B198" s="24">
        <v>4120</v>
      </c>
      <c r="C198" s="26" t="s">
        <v>43</v>
      </c>
      <c r="D198" s="21">
        <v>1554</v>
      </c>
      <c r="E198" s="21">
        <v>1554</v>
      </c>
      <c r="F198" s="21">
        <f>G198</f>
        <v>200</v>
      </c>
      <c r="G198" s="21">
        <v>200</v>
      </c>
      <c r="H198" s="21"/>
      <c r="I198" s="22"/>
      <c r="J198" s="22"/>
      <c r="K198" s="22"/>
      <c r="L198" s="23">
        <f t="shared" si="15"/>
        <v>0.1287001287001287</v>
      </c>
    </row>
    <row r="199" spans="1:12" ht="12.75">
      <c r="A199" s="24"/>
      <c r="B199" s="24">
        <v>4170</v>
      </c>
      <c r="C199" s="26" t="s">
        <v>36</v>
      </c>
      <c r="D199" s="21">
        <v>23000</v>
      </c>
      <c r="E199" s="21">
        <v>23000</v>
      </c>
      <c r="F199" s="21">
        <f>G199</f>
        <v>28000</v>
      </c>
      <c r="G199" s="21">
        <v>28000</v>
      </c>
      <c r="H199" s="21"/>
      <c r="I199" s="22"/>
      <c r="J199" s="22"/>
      <c r="K199" s="22"/>
      <c r="L199" s="23">
        <f t="shared" si="15"/>
        <v>1.2173913043478262</v>
      </c>
    </row>
    <row r="200" spans="1:12" ht="25.5">
      <c r="A200" s="32"/>
      <c r="B200" s="29" t="s">
        <v>85</v>
      </c>
      <c r="C200" s="30" t="s">
        <v>26</v>
      </c>
      <c r="D200" s="30">
        <v>937602</v>
      </c>
      <c r="E200" s="30">
        <v>937602</v>
      </c>
      <c r="F200" s="30">
        <f>G200</f>
        <v>927800</v>
      </c>
      <c r="G200" s="30">
        <v>927800</v>
      </c>
      <c r="H200" s="30"/>
      <c r="I200" s="30"/>
      <c r="J200" s="30"/>
      <c r="K200" s="30"/>
      <c r="L200" s="23">
        <f t="shared" si="15"/>
        <v>0.9895456707643542</v>
      </c>
    </row>
    <row r="201" spans="1:12" ht="15">
      <c r="A201" s="27">
        <v>851</v>
      </c>
      <c r="B201" s="27"/>
      <c r="C201" s="17" t="s">
        <v>94</v>
      </c>
      <c r="D201" s="18">
        <f>SUM(D202,D206,D208,D217)</f>
        <v>2843625</v>
      </c>
      <c r="E201" s="18">
        <f>SUM(E202,E206,E208,E217)</f>
        <v>2843625</v>
      </c>
      <c r="F201" s="18">
        <f>G201</f>
        <v>2697700</v>
      </c>
      <c r="G201" s="18">
        <f>SUM(G202,G206,G208,G217)</f>
        <v>2697700</v>
      </c>
      <c r="H201" s="18"/>
      <c r="I201" s="18"/>
      <c r="J201" s="18"/>
      <c r="K201" s="18"/>
      <c r="L201" s="19">
        <f t="shared" si="15"/>
        <v>0.9486834586135654</v>
      </c>
    </row>
    <row r="202" spans="1:12" ht="12.75">
      <c r="A202" s="24">
        <v>85149</v>
      </c>
      <c r="B202" s="24"/>
      <c r="C202" s="26" t="s">
        <v>95</v>
      </c>
      <c r="D202" s="21">
        <f>SUM(D203:D205)</f>
        <v>200000</v>
      </c>
      <c r="E202" s="21">
        <f>SUM(E203:E205)</f>
        <v>200000</v>
      </c>
      <c r="F202" s="21">
        <f>SUM(F203:F205)</f>
        <v>200000</v>
      </c>
      <c r="G202" s="21">
        <f>SUM(G203:G205)</f>
        <v>200000</v>
      </c>
      <c r="H202" s="21"/>
      <c r="I202" s="21"/>
      <c r="J202" s="21"/>
      <c r="K202" s="21"/>
      <c r="L202" s="23">
        <f t="shared" si="15"/>
        <v>1</v>
      </c>
    </row>
    <row r="203" spans="1:12" ht="76.5">
      <c r="A203" s="24"/>
      <c r="B203" s="24">
        <v>2560</v>
      </c>
      <c r="C203" s="26" t="s">
        <v>177</v>
      </c>
      <c r="D203" s="21">
        <v>100000</v>
      </c>
      <c r="E203" s="21">
        <v>100000</v>
      </c>
      <c r="F203" s="21">
        <f>G203</f>
        <v>0</v>
      </c>
      <c r="G203" s="21"/>
      <c r="H203" s="21"/>
      <c r="I203" s="21"/>
      <c r="J203" s="21"/>
      <c r="K203" s="21"/>
      <c r="L203" s="23">
        <f>F204/E204</f>
        <v>2.9069767441860463</v>
      </c>
    </row>
    <row r="204" spans="1:12" ht="63.75">
      <c r="A204" s="24"/>
      <c r="B204" s="24">
        <v>2820</v>
      </c>
      <c r="C204" s="26" t="s">
        <v>29</v>
      </c>
      <c r="D204" s="21">
        <v>68800</v>
      </c>
      <c r="E204" s="21">
        <v>68800</v>
      </c>
      <c r="F204" s="21">
        <f>G204</f>
        <v>200000</v>
      </c>
      <c r="G204" s="21">
        <v>200000</v>
      </c>
      <c r="H204" s="21"/>
      <c r="I204" s="21"/>
      <c r="J204" s="21"/>
      <c r="K204" s="21"/>
      <c r="L204" s="23">
        <f>F204/E204</f>
        <v>2.9069767441860463</v>
      </c>
    </row>
    <row r="205" spans="1:12" ht="89.25">
      <c r="A205" s="24"/>
      <c r="B205" s="24">
        <v>2830</v>
      </c>
      <c r="C205" s="26" t="s">
        <v>146</v>
      </c>
      <c r="D205" s="21">
        <v>31200</v>
      </c>
      <c r="E205" s="21">
        <v>31200</v>
      </c>
      <c r="F205" s="21"/>
      <c r="G205" s="21"/>
      <c r="H205" s="21"/>
      <c r="I205" s="21"/>
      <c r="J205" s="21"/>
      <c r="K205" s="21"/>
      <c r="L205" s="23"/>
    </row>
    <row r="206" spans="1:12" ht="12.75">
      <c r="A206" s="24">
        <v>85153</v>
      </c>
      <c r="B206" s="24"/>
      <c r="C206" s="21" t="s">
        <v>96</v>
      </c>
      <c r="D206" s="21">
        <f>SUM(D207:D207)</f>
        <v>22000</v>
      </c>
      <c r="E206" s="21">
        <f>SUM(E207)</f>
        <v>22000</v>
      </c>
      <c r="F206" s="21">
        <f>G206</f>
        <v>22000</v>
      </c>
      <c r="G206" s="21">
        <f>SUM(G207:G207)</f>
        <v>22000</v>
      </c>
      <c r="H206" s="22"/>
      <c r="I206" s="22"/>
      <c r="J206" s="22"/>
      <c r="K206" s="22"/>
      <c r="L206" s="23">
        <f t="shared" si="15"/>
        <v>1</v>
      </c>
    </row>
    <row r="207" spans="1:12" ht="63.75">
      <c r="A207" s="24"/>
      <c r="B207" s="24">
        <v>2820</v>
      </c>
      <c r="C207" s="26" t="s">
        <v>29</v>
      </c>
      <c r="D207" s="21">
        <v>22000</v>
      </c>
      <c r="E207" s="21">
        <v>22000</v>
      </c>
      <c r="F207" s="21">
        <f>G207</f>
        <v>22000</v>
      </c>
      <c r="G207" s="21">
        <v>22000</v>
      </c>
      <c r="H207" s="22"/>
      <c r="I207" s="22"/>
      <c r="J207" s="22"/>
      <c r="K207" s="22"/>
      <c r="L207" s="23">
        <f t="shared" si="15"/>
        <v>1</v>
      </c>
    </row>
    <row r="208" spans="1:12" ht="25.5">
      <c r="A208" s="24">
        <v>85154</v>
      </c>
      <c r="B208" s="24"/>
      <c r="C208" s="26" t="s">
        <v>97</v>
      </c>
      <c r="D208" s="21">
        <f>SUM(D209:D216)</f>
        <v>2585233</v>
      </c>
      <c r="E208" s="21">
        <f>SUM(E209:E216)</f>
        <v>2585233</v>
      </c>
      <c r="F208" s="21">
        <f>SUM(F209:F216)</f>
        <v>2443200</v>
      </c>
      <c r="G208" s="21">
        <f>SUM(G209:G216)</f>
        <v>2443200</v>
      </c>
      <c r="H208" s="22"/>
      <c r="I208" s="22"/>
      <c r="J208" s="22"/>
      <c r="K208" s="22"/>
      <c r="L208" s="23">
        <f aca="true" t="shared" si="16" ref="L208:L214">F208/E208</f>
        <v>0.9450598843508496</v>
      </c>
    </row>
    <row r="209" spans="1:12" ht="63.75">
      <c r="A209" s="24"/>
      <c r="B209" s="24">
        <v>2810</v>
      </c>
      <c r="C209" s="26" t="s">
        <v>98</v>
      </c>
      <c r="D209" s="21">
        <v>14000</v>
      </c>
      <c r="E209" s="21">
        <v>14000</v>
      </c>
      <c r="F209" s="21">
        <f aca="true" t="shared" si="17" ref="F209:F214">G209</f>
        <v>14000</v>
      </c>
      <c r="G209" s="21">
        <v>14000</v>
      </c>
      <c r="H209" s="22"/>
      <c r="I209" s="22"/>
      <c r="J209" s="22"/>
      <c r="K209" s="22"/>
      <c r="L209" s="23">
        <f t="shared" si="16"/>
        <v>1</v>
      </c>
    </row>
    <row r="210" spans="1:12" ht="63.75">
      <c r="A210" s="24"/>
      <c r="B210" s="24">
        <v>2820</v>
      </c>
      <c r="C210" s="26" t="s">
        <v>29</v>
      </c>
      <c r="D210" s="21">
        <v>1248246</v>
      </c>
      <c r="E210" s="21">
        <v>1248246</v>
      </c>
      <c r="F210" s="21">
        <f t="shared" si="17"/>
        <v>1450000</v>
      </c>
      <c r="G210" s="21">
        <v>1450000</v>
      </c>
      <c r="H210" s="22"/>
      <c r="I210" s="22"/>
      <c r="J210" s="22"/>
      <c r="K210" s="22"/>
      <c r="L210" s="23">
        <f t="shared" si="16"/>
        <v>1.1616299992148984</v>
      </c>
    </row>
    <row r="211" spans="1:12" ht="89.25">
      <c r="A211" s="24"/>
      <c r="B211" s="24">
        <v>2830</v>
      </c>
      <c r="C211" s="26" t="s">
        <v>99</v>
      </c>
      <c r="D211" s="21">
        <v>209437</v>
      </c>
      <c r="E211" s="21">
        <v>209437</v>
      </c>
      <c r="F211" s="21">
        <f t="shared" si="17"/>
        <v>250000</v>
      </c>
      <c r="G211" s="21">
        <v>250000</v>
      </c>
      <c r="H211" s="22"/>
      <c r="I211" s="22"/>
      <c r="J211" s="22"/>
      <c r="K211" s="22"/>
      <c r="L211" s="23">
        <f t="shared" si="16"/>
        <v>1.193676380009263</v>
      </c>
    </row>
    <row r="212" spans="1:12" ht="25.5">
      <c r="A212" s="24"/>
      <c r="B212" s="24">
        <v>4110</v>
      </c>
      <c r="C212" s="26" t="s">
        <v>42</v>
      </c>
      <c r="D212" s="21">
        <v>11930</v>
      </c>
      <c r="E212" s="21">
        <v>11930</v>
      </c>
      <c r="F212" s="21">
        <f t="shared" si="17"/>
        <v>12237</v>
      </c>
      <c r="G212" s="21">
        <v>12237</v>
      </c>
      <c r="H212" s="22"/>
      <c r="I212" s="22"/>
      <c r="J212" s="22"/>
      <c r="K212" s="22"/>
      <c r="L212" s="23">
        <f t="shared" si="16"/>
        <v>1.0257334450963957</v>
      </c>
    </row>
    <row r="213" spans="1:12" ht="12.75">
      <c r="A213" s="24"/>
      <c r="B213" s="24">
        <v>4120</v>
      </c>
      <c r="C213" s="26" t="s">
        <v>43</v>
      </c>
      <c r="D213" s="21">
        <v>1633</v>
      </c>
      <c r="E213" s="21">
        <v>1633</v>
      </c>
      <c r="F213" s="21">
        <f t="shared" si="17"/>
        <v>1704</v>
      </c>
      <c r="G213" s="21">
        <v>1704</v>
      </c>
      <c r="H213" s="22"/>
      <c r="I213" s="22"/>
      <c r="J213" s="22"/>
      <c r="K213" s="22"/>
      <c r="L213" s="23">
        <f t="shared" si="16"/>
        <v>1.0434782608695652</v>
      </c>
    </row>
    <row r="214" spans="1:12" ht="12.75">
      <c r="A214" s="24"/>
      <c r="B214" s="24">
        <v>4170</v>
      </c>
      <c r="C214" s="26" t="s">
        <v>36</v>
      </c>
      <c r="D214" s="21">
        <v>143924</v>
      </c>
      <c r="E214" s="21">
        <v>143924</v>
      </c>
      <c r="F214" s="21">
        <f t="shared" si="17"/>
        <v>155436</v>
      </c>
      <c r="G214" s="21">
        <v>155436</v>
      </c>
      <c r="H214" s="22"/>
      <c r="I214" s="22"/>
      <c r="J214" s="22"/>
      <c r="K214" s="22"/>
      <c r="L214" s="23">
        <f t="shared" si="16"/>
        <v>1.0799866596259138</v>
      </c>
    </row>
    <row r="215" spans="1:12" ht="38.25">
      <c r="A215" s="24"/>
      <c r="B215" s="24">
        <v>6060</v>
      </c>
      <c r="C215" s="26" t="s">
        <v>37</v>
      </c>
      <c r="D215" s="21">
        <v>5490</v>
      </c>
      <c r="E215" s="21">
        <v>5490</v>
      </c>
      <c r="F215" s="21"/>
      <c r="G215" s="21"/>
      <c r="H215" s="22"/>
      <c r="I215" s="22"/>
      <c r="J215" s="22"/>
      <c r="K215" s="22"/>
      <c r="L215" s="23"/>
    </row>
    <row r="216" spans="1:12" ht="25.5">
      <c r="A216" s="24"/>
      <c r="B216" s="34" t="s">
        <v>163</v>
      </c>
      <c r="C216" s="21" t="s">
        <v>26</v>
      </c>
      <c r="D216" s="21">
        <v>950573</v>
      </c>
      <c r="E216" s="21">
        <v>950573</v>
      </c>
      <c r="F216" s="21">
        <f>G216</f>
        <v>559823</v>
      </c>
      <c r="G216" s="21">
        <v>559823</v>
      </c>
      <c r="H216" s="21"/>
      <c r="I216" s="22"/>
      <c r="J216" s="22"/>
      <c r="K216" s="22"/>
      <c r="L216" s="23">
        <f>F216/E216</f>
        <v>0.5889321493457105</v>
      </c>
    </row>
    <row r="217" spans="1:12" ht="12.75">
      <c r="A217" s="24">
        <v>85195</v>
      </c>
      <c r="B217" s="24"/>
      <c r="C217" s="21" t="s">
        <v>24</v>
      </c>
      <c r="D217" s="21">
        <f>SUM(D218:D219)</f>
        <v>36392</v>
      </c>
      <c r="E217" s="21">
        <f>SUM(E218:E219)</f>
        <v>36392</v>
      </c>
      <c r="F217" s="21">
        <f>SUM(F218:F219)</f>
        <v>32500</v>
      </c>
      <c r="G217" s="21">
        <f>SUM(G218:G219)</f>
        <v>32500</v>
      </c>
      <c r="H217" s="22"/>
      <c r="I217" s="22"/>
      <c r="J217" s="22"/>
      <c r="K217" s="22"/>
      <c r="L217" s="23">
        <f>F217/E217</f>
        <v>0.8930534183336997</v>
      </c>
    </row>
    <row r="218" spans="1:12" ht="63.75">
      <c r="A218" s="24"/>
      <c r="B218" s="24">
        <v>2820</v>
      </c>
      <c r="C218" s="26" t="s">
        <v>29</v>
      </c>
      <c r="D218" s="21">
        <v>30000</v>
      </c>
      <c r="E218" s="21">
        <v>30000</v>
      </c>
      <c r="F218" s="21">
        <f>G218</f>
        <v>30000</v>
      </c>
      <c r="G218" s="21">
        <v>30000</v>
      </c>
      <c r="H218" s="22"/>
      <c r="I218" s="22"/>
      <c r="J218" s="22"/>
      <c r="K218" s="22"/>
      <c r="L218" s="23">
        <f>F218/E218</f>
        <v>1</v>
      </c>
    </row>
    <row r="219" spans="1:12" ht="25.5">
      <c r="A219" s="32"/>
      <c r="B219" s="29" t="s">
        <v>62</v>
      </c>
      <c r="C219" s="30" t="s">
        <v>26</v>
      </c>
      <c r="D219" s="30">
        <v>6392</v>
      </c>
      <c r="E219" s="30">
        <v>6392</v>
      </c>
      <c r="F219" s="30">
        <f>G219</f>
        <v>2500</v>
      </c>
      <c r="G219" s="30">
        <v>2500</v>
      </c>
      <c r="H219" s="30"/>
      <c r="I219" s="30"/>
      <c r="J219" s="30"/>
      <c r="K219" s="30"/>
      <c r="L219" s="23">
        <f>F219/E219</f>
        <v>0.3911138923654568</v>
      </c>
    </row>
    <row r="220" spans="1:12" ht="15">
      <c r="A220" s="27">
        <v>852</v>
      </c>
      <c r="B220" s="39"/>
      <c r="C220" s="18" t="s">
        <v>100</v>
      </c>
      <c r="D220" s="18">
        <f>SUM(D221,D228,D236,D239,D243,D245,D253,D260)</f>
        <v>116542514</v>
      </c>
      <c r="E220" s="18">
        <f>SUM(E221,E228,E236,E239,E243,E245,E253,E260)</f>
        <v>116542514</v>
      </c>
      <c r="F220" s="18">
        <f>SUM(F221,F228,F236,F239,F243,F245,F253,F260)</f>
        <v>120253446</v>
      </c>
      <c r="G220" s="18">
        <f>SUM(G221,G228,G236,G239,G243,G245,G253,G260)</f>
        <v>34059346</v>
      </c>
      <c r="H220" s="18">
        <f>SUM(H239,H245,H260)</f>
        <v>13513000</v>
      </c>
      <c r="I220" s="18"/>
      <c r="J220" s="18">
        <f>SUM(J221,J228,J236,J239,J253)</f>
        <v>72681100</v>
      </c>
      <c r="K220" s="18"/>
      <c r="L220" s="38">
        <f aca="true" t="shared" si="18" ref="L220:L275">F220/E220</f>
        <v>1.031841873601594</v>
      </c>
    </row>
    <row r="221" spans="1:12" ht="12.75">
      <c r="A221" s="24">
        <v>85203</v>
      </c>
      <c r="B221" s="34"/>
      <c r="C221" s="21" t="s">
        <v>101</v>
      </c>
      <c r="D221" s="21">
        <f>SUM(D222:D227)</f>
        <v>975000</v>
      </c>
      <c r="E221" s="21">
        <f>SUM(E222:E227)</f>
        <v>975000</v>
      </c>
      <c r="F221" s="21">
        <f>SUM(F222:F227)</f>
        <v>982480</v>
      </c>
      <c r="G221" s="21">
        <f>SUM(G222:G227)</f>
        <v>642480</v>
      </c>
      <c r="H221" s="21"/>
      <c r="I221" s="21"/>
      <c r="J221" s="21">
        <f>SUM(J222:J227)</f>
        <v>340000</v>
      </c>
      <c r="K221" s="21"/>
      <c r="L221" s="23">
        <f aca="true" t="shared" si="19" ref="L221:L227">F221/E221</f>
        <v>1.0076717948717948</v>
      </c>
    </row>
    <row r="222" spans="1:12" ht="25.5">
      <c r="A222" s="24"/>
      <c r="B222" s="34">
        <v>4010</v>
      </c>
      <c r="C222" s="26" t="s">
        <v>49</v>
      </c>
      <c r="D222" s="21">
        <v>602000</v>
      </c>
      <c r="E222" s="21">
        <v>602000</v>
      </c>
      <c r="F222" s="21">
        <f aca="true" t="shared" si="20" ref="F222:F227">J222+G222</f>
        <v>621600</v>
      </c>
      <c r="G222" s="21">
        <v>384600</v>
      </c>
      <c r="H222" s="21"/>
      <c r="I222" s="21"/>
      <c r="J222" s="21">
        <v>237000</v>
      </c>
      <c r="K222" s="21"/>
      <c r="L222" s="23">
        <f t="shared" si="19"/>
        <v>1.0325581395348837</v>
      </c>
    </row>
    <row r="223" spans="1:12" ht="25.5">
      <c r="A223" s="24"/>
      <c r="B223" s="34">
        <v>4040</v>
      </c>
      <c r="C223" s="26" t="s">
        <v>50</v>
      </c>
      <c r="D223" s="21">
        <v>47455</v>
      </c>
      <c r="E223" s="21">
        <v>47455</v>
      </c>
      <c r="F223" s="21">
        <f t="shared" si="20"/>
        <v>49840</v>
      </c>
      <c r="G223" s="21">
        <v>31840</v>
      </c>
      <c r="H223" s="21"/>
      <c r="I223" s="21"/>
      <c r="J223" s="21">
        <v>18000</v>
      </c>
      <c r="K223" s="21"/>
      <c r="L223" s="23">
        <f t="shared" si="19"/>
        <v>1.0502581392898536</v>
      </c>
    </row>
    <row r="224" spans="1:12" ht="25.5">
      <c r="A224" s="24"/>
      <c r="B224" s="34">
        <v>4110</v>
      </c>
      <c r="C224" s="26" t="s">
        <v>42</v>
      </c>
      <c r="D224" s="21">
        <v>105320</v>
      </c>
      <c r="E224" s="21">
        <v>105320</v>
      </c>
      <c r="F224" s="21">
        <f t="shared" si="20"/>
        <v>113950</v>
      </c>
      <c r="G224" s="21">
        <v>70950</v>
      </c>
      <c r="H224" s="21"/>
      <c r="I224" s="21"/>
      <c r="J224" s="21">
        <v>43000</v>
      </c>
      <c r="K224" s="21"/>
      <c r="L224" s="23">
        <f t="shared" si="19"/>
        <v>1.0819407519939233</v>
      </c>
    </row>
    <row r="225" spans="1:12" ht="12.75">
      <c r="A225" s="24"/>
      <c r="B225" s="24">
        <v>4120</v>
      </c>
      <c r="C225" s="26" t="s">
        <v>43</v>
      </c>
      <c r="D225" s="21">
        <v>15230</v>
      </c>
      <c r="E225" s="21">
        <v>15230</v>
      </c>
      <c r="F225" s="21">
        <f t="shared" si="20"/>
        <v>16010</v>
      </c>
      <c r="G225" s="21">
        <v>10010</v>
      </c>
      <c r="H225" s="21"/>
      <c r="I225" s="21"/>
      <c r="J225" s="21">
        <v>6000</v>
      </c>
      <c r="K225" s="21"/>
      <c r="L225" s="23">
        <f t="shared" si="19"/>
        <v>1.0512147078135259</v>
      </c>
    </row>
    <row r="226" spans="1:12" ht="12.75">
      <c r="A226" s="24"/>
      <c r="B226" s="24">
        <v>4170</v>
      </c>
      <c r="C226" s="26" t="s">
        <v>36</v>
      </c>
      <c r="D226" s="21">
        <v>3600</v>
      </c>
      <c r="E226" s="21">
        <v>3600</v>
      </c>
      <c r="F226" s="21">
        <f t="shared" si="20"/>
        <v>3600</v>
      </c>
      <c r="G226" s="21">
        <v>3600</v>
      </c>
      <c r="H226" s="21"/>
      <c r="I226" s="21"/>
      <c r="J226" s="21"/>
      <c r="K226" s="21"/>
      <c r="L226" s="23">
        <f t="shared" si="19"/>
        <v>1</v>
      </c>
    </row>
    <row r="227" spans="1:12" ht="25.5">
      <c r="A227" s="24"/>
      <c r="B227" s="25" t="s">
        <v>162</v>
      </c>
      <c r="C227" s="26" t="s">
        <v>26</v>
      </c>
      <c r="D227" s="21">
        <v>201395</v>
      </c>
      <c r="E227" s="21">
        <v>201395</v>
      </c>
      <c r="F227" s="21">
        <f t="shared" si="20"/>
        <v>177480</v>
      </c>
      <c r="G227" s="21">
        <v>141480</v>
      </c>
      <c r="H227" s="21"/>
      <c r="I227" s="21"/>
      <c r="J227" s="21">
        <v>36000</v>
      </c>
      <c r="K227" s="21"/>
      <c r="L227" s="23">
        <f t="shared" si="19"/>
        <v>0.8812532585218104</v>
      </c>
    </row>
    <row r="228" spans="1:12" ht="51">
      <c r="A228" s="24">
        <v>85212</v>
      </c>
      <c r="B228" s="34"/>
      <c r="C228" s="26" t="s">
        <v>102</v>
      </c>
      <c r="D228" s="21">
        <f>SUM(D229:D235)</f>
        <v>62075000</v>
      </c>
      <c r="E228" s="21">
        <f>SUM(E229:E235)</f>
        <v>62075000</v>
      </c>
      <c r="F228" s="21">
        <f>SUM(F229:F235)</f>
        <v>67292000</v>
      </c>
      <c r="G228" s="21">
        <f>SUM(G229)</f>
        <v>92000</v>
      </c>
      <c r="H228" s="21"/>
      <c r="I228" s="21"/>
      <c r="J228" s="21">
        <f>SUM(J229:J235)</f>
        <v>67200000</v>
      </c>
      <c r="K228" s="21"/>
      <c r="L228" s="23">
        <f t="shared" si="18"/>
        <v>1.0840434957712444</v>
      </c>
    </row>
    <row r="229" spans="1:12" ht="51">
      <c r="A229" s="24"/>
      <c r="B229" s="34">
        <v>2910</v>
      </c>
      <c r="C229" s="26" t="s">
        <v>147</v>
      </c>
      <c r="D229" s="21">
        <v>75000</v>
      </c>
      <c r="E229" s="21">
        <v>75000</v>
      </c>
      <c r="F229" s="21">
        <v>92000</v>
      </c>
      <c r="G229" s="21">
        <v>92000</v>
      </c>
      <c r="H229" s="21"/>
      <c r="I229" s="21"/>
      <c r="J229" s="21"/>
      <c r="K229" s="21"/>
      <c r="L229" s="23"/>
    </row>
    <row r="230" spans="1:12" ht="25.5">
      <c r="A230" s="35"/>
      <c r="B230" s="24">
        <v>4010</v>
      </c>
      <c r="C230" s="26" t="s">
        <v>49</v>
      </c>
      <c r="D230" s="21">
        <v>1000000</v>
      </c>
      <c r="E230" s="21">
        <v>1000000</v>
      </c>
      <c r="F230" s="21">
        <f>J230</f>
        <v>1100000</v>
      </c>
      <c r="G230" s="22"/>
      <c r="H230" s="22"/>
      <c r="I230" s="22"/>
      <c r="J230" s="21">
        <v>1100000</v>
      </c>
      <c r="K230" s="21"/>
      <c r="L230" s="23">
        <f t="shared" si="18"/>
        <v>1.1</v>
      </c>
    </row>
    <row r="231" spans="1:12" ht="25.5">
      <c r="A231" s="35"/>
      <c r="B231" s="24">
        <v>4040</v>
      </c>
      <c r="C231" s="26" t="s">
        <v>50</v>
      </c>
      <c r="D231" s="21">
        <v>62047</v>
      </c>
      <c r="E231" s="21">
        <v>62047</v>
      </c>
      <c r="F231" s="21">
        <f>J231</f>
        <v>80000</v>
      </c>
      <c r="G231" s="22"/>
      <c r="H231" s="22"/>
      <c r="I231" s="22"/>
      <c r="J231" s="21">
        <v>80000</v>
      </c>
      <c r="K231" s="21"/>
      <c r="L231" s="23">
        <f t="shared" si="18"/>
        <v>1.2893451738198463</v>
      </c>
    </row>
    <row r="232" spans="1:12" ht="25.5">
      <c r="A232" s="35"/>
      <c r="B232" s="24">
        <v>4110</v>
      </c>
      <c r="C232" s="26" t="s">
        <v>42</v>
      </c>
      <c r="D232" s="21">
        <v>180000</v>
      </c>
      <c r="E232" s="21">
        <v>180000</v>
      </c>
      <c r="F232" s="21">
        <f>J232</f>
        <v>200000</v>
      </c>
      <c r="G232" s="22"/>
      <c r="H232" s="22"/>
      <c r="I232" s="22"/>
      <c r="J232" s="21">
        <v>200000</v>
      </c>
      <c r="K232" s="21"/>
      <c r="L232" s="23">
        <f t="shared" si="18"/>
        <v>1.1111111111111112</v>
      </c>
    </row>
    <row r="233" spans="1:12" ht="12.75">
      <c r="A233" s="35"/>
      <c r="B233" s="24">
        <v>4120</v>
      </c>
      <c r="C233" s="26" t="s">
        <v>43</v>
      </c>
      <c r="D233" s="21">
        <v>24000</v>
      </c>
      <c r="E233" s="21">
        <v>24000</v>
      </c>
      <c r="F233" s="21">
        <f>J233</f>
        <v>27000</v>
      </c>
      <c r="G233" s="22"/>
      <c r="H233" s="22"/>
      <c r="I233" s="22"/>
      <c r="J233" s="21">
        <v>27000</v>
      </c>
      <c r="K233" s="21"/>
      <c r="L233" s="23">
        <f t="shared" si="18"/>
        <v>1.125</v>
      </c>
    </row>
    <row r="234" spans="1:12" ht="12.75">
      <c r="A234" s="35"/>
      <c r="B234" s="24">
        <v>4170</v>
      </c>
      <c r="C234" s="26" t="s">
        <v>36</v>
      </c>
      <c r="D234" s="21">
        <v>22750</v>
      </c>
      <c r="E234" s="21">
        <v>22750</v>
      </c>
      <c r="F234" s="21"/>
      <c r="G234" s="22"/>
      <c r="H234" s="22"/>
      <c r="I234" s="22"/>
      <c r="J234" s="21"/>
      <c r="K234" s="21"/>
      <c r="L234" s="23"/>
    </row>
    <row r="235" spans="1:12" ht="25.5">
      <c r="A235" s="24"/>
      <c r="B235" s="34" t="s">
        <v>159</v>
      </c>
      <c r="C235" s="30" t="s">
        <v>26</v>
      </c>
      <c r="D235" s="21">
        <v>60711203</v>
      </c>
      <c r="E235" s="21">
        <v>60711203</v>
      </c>
      <c r="F235" s="21">
        <f>J235</f>
        <v>65793000</v>
      </c>
      <c r="G235" s="21"/>
      <c r="H235" s="21"/>
      <c r="I235" s="21"/>
      <c r="J235" s="21">
        <v>65793000</v>
      </c>
      <c r="K235" s="21"/>
      <c r="L235" s="23">
        <f t="shared" si="18"/>
        <v>1.083704435901229</v>
      </c>
    </row>
    <row r="236" spans="1:12" ht="76.5">
      <c r="A236" s="24">
        <v>85213</v>
      </c>
      <c r="B236" s="29"/>
      <c r="C236" s="33" t="s">
        <v>103</v>
      </c>
      <c r="D236" s="21">
        <f>SUM(D237,D238)</f>
        <v>410249</v>
      </c>
      <c r="E236" s="21">
        <f>SUM(E237,E238)</f>
        <v>410249</v>
      </c>
      <c r="F236" s="21">
        <f>SUM(F238)</f>
        <v>373000</v>
      </c>
      <c r="G236" s="21"/>
      <c r="H236" s="21"/>
      <c r="I236" s="21"/>
      <c r="J236" s="21">
        <f>SUM(J238)</f>
        <v>373000</v>
      </c>
      <c r="K236" s="21"/>
      <c r="L236" s="23">
        <f t="shared" si="18"/>
        <v>0.9092039224958501</v>
      </c>
    </row>
    <row r="237" spans="1:12" ht="51">
      <c r="A237" s="24"/>
      <c r="B237" s="29">
        <v>2910</v>
      </c>
      <c r="C237" s="33" t="s">
        <v>147</v>
      </c>
      <c r="D237" s="21">
        <v>249</v>
      </c>
      <c r="E237" s="21">
        <v>249</v>
      </c>
      <c r="F237" s="21"/>
      <c r="G237" s="21"/>
      <c r="H237" s="21"/>
      <c r="I237" s="21"/>
      <c r="J237" s="21"/>
      <c r="K237" s="21"/>
      <c r="L237" s="23"/>
    </row>
    <row r="238" spans="1:12" ht="25.5">
      <c r="A238" s="24"/>
      <c r="B238" s="25">
        <v>4130</v>
      </c>
      <c r="C238" s="26" t="s">
        <v>104</v>
      </c>
      <c r="D238" s="21">
        <v>410000</v>
      </c>
      <c r="E238" s="21">
        <v>410000</v>
      </c>
      <c r="F238" s="21">
        <f>J238</f>
        <v>373000</v>
      </c>
      <c r="G238" s="21"/>
      <c r="H238" s="21"/>
      <c r="I238" s="21"/>
      <c r="J238" s="21">
        <v>373000</v>
      </c>
      <c r="K238" s="21"/>
      <c r="L238" s="23">
        <f t="shared" si="18"/>
        <v>0.9097560975609756</v>
      </c>
    </row>
    <row r="239" spans="1:12" ht="38.25">
      <c r="A239" s="32">
        <v>85214</v>
      </c>
      <c r="B239" s="29"/>
      <c r="C239" s="33" t="s">
        <v>105</v>
      </c>
      <c r="D239" s="21">
        <f>SUM(D240:D242)</f>
        <v>19946000</v>
      </c>
      <c r="E239" s="21">
        <f>SUM(E240:E242)</f>
        <v>19946000</v>
      </c>
      <c r="F239" s="21">
        <f>SUM(F240:F242)</f>
        <v>19990800</v>
      </c>
      <c r="G239" s="21">
        <f>SUM(G240:G242)</f>
        <v>7616800</v>
      </c>
      <c r="H239" s="21">
        <f>SUM(H242)</f>
        <v>7794000</v>
      </c>
      <c r="I239" s="21"/>
      <c r="J239" s="21">
        <f>SUM(J242:J242)</f>
        <v>4580000</v>
      </c>
      <c r="K239" s="21"/>
      <c r="L239" s="23">
        <f t="shared" si="18"/>
        <v>1.0022460643738094</v>
      </c>
    </row>
    <row r="240" spans="1:12" ht="89.25">
      <c r="A240" s="32"/>
      <c r="B240" s="29">
        <v>2830</v>
      </c>
      <c r="C240" s="26" t="s">
        <v>99</v>
      </c>
      <c r="D240" s="26">
        <v>500000</v>
      </c>
      <c r="E240" s="21">
        <v>500000</v>
      </c>
      <c r="F240" s="21">
        <f>G240</f>
        <v>450000</v>
      </c>
      <c r="G240" s="21">
        <v>450000</v>
      </c>
      <c r="H240" s="21"/>
      <c r="I240" s="21"/>
      <c r="J240" s="21"/>
      <c r="K240" s="21"/>
      <c r="L240" s="23">
        <f t="shared" si="18"/>
        <v>0.9</v>
      </c>
    </row>
    <row r="241" spans="1:12" ht="51">
      <c r="A241" s="32"/>
      <c r="B241" s="29">
        <v>2910</v>
      </c>
      <c r="C241" s="26" t="s">
        <v>147</v>
      </c>
      <c r="D241" s="26">
        <v>30000</v>
      </c>
      <c r="E241" s="21">
        <v>30000</v>
      </c>
      <c r="F241" s="21">
        <f>G241</f>
        <v>6500</v>
      </c>
      <c r="G241" s="21">
        <v>6500</v>
      </c>
      <c r="H241" s="21"/>
      <c r="I241" s="21"/>
      <c r="J241" s="21"/>
      <c r="K241" s="21"/>
      <c r="L241" s="23"/>
    </row>
    <row r="242" spans="1:12" ht="25.5">
      <c r="A242" s="35"/>
      <c r="B242" s="25" t="s">
        <v>106</v>
      </c>
      <c r="C242" s="21" t="s">
        <v>26</v>
      </c>
      <c r="D242" s="21">
        <v>19416000</v>
      </c>
      <c r="E242" s="21">
        <v>19416000</v>
      </c>
      <c r="F242" s="21">
        <f>J242+H242+G242</f>
        <v>19534300</v>
      </c>
      <c r="G242" s="21">
        <v>7160300</v>
      </c>
      <c r="H242" s="21">
        <v>7794000</v>
      </c>
      <c r="I242" s="21"/>
      <c r="J242" s="21">
        <v>4580000</v>
      </c>
      <c r="K242" s="21"/>
      <c r="L242" s="23">
        <f t="shared" si="18"/>
        <v>1.0060929130613927</v>
      </c>
    </row>
    <row r="243" spans="1:12" ht="12.75">
      <c r="A243" s="24">
        <v>85215</v>
      </c>
      <c r="B243" s="40"/>
      <c r="C243" s="26" t="s">
        <v>107</v>
      </c>
      <c r="D243" s="21">
        <f>SUM(D244)</f>
        <v>12800000</v>
      </c>
      <c r="E243" s="21">
        <f>SUM(E244)</f>
        <v>12800000</v>
      </c>
      <c r="F243" s="21">
        <f>G243</f>
        <v>12267000</v>
      </c>
      <c r="G243" s="21">
        <f>G244</f>
        <v>12267000</v>
      </c>
      <c r="H243" s="21"/>
      <c r="I243" s="21"/>
      <c r="J243" s="21"/>
      <c r="K243" s="21"/>
      <c r="L243" s="23">
        <f t="shared" si="18"/>
        <v>0.958359375</v>
      </c>
    </row>
    <row r="244" spans="1:12" ht="12.75">
      <c r="A244" s="24"/>
      <c r="B244" s="40">
        <v>3110</v>
      </c>
      <c r="C244" s="21" t="s">
        <v>108</v>
      </c>
      <c r="D244" s="21">
        <v>12800000</v>
      </c>
      <c r="E244" s="21">
        <v>12800000</v>
      </c>
      <c r="F244" s="21">
        <f>G244</f>
        <v>12267000</v>
      </c>
      <c r="G244" s="21">
        <v>12267000</v>
      </c>
      <c r="H244" s="21"/>
      <c r="I244" s="21"/>
      <c r="J244" s="21"/>
      <c r="K244" s="21"/>
      <c r="L244" s="23">
        <f t="shared" si="18"/>
        <v>0.958359375</v>
      </c>
    </row>
    <row r="245" spans="1:12" ht="12.75">
      <c r="A245" s="24">
        <v>85219</v>
      </c>
      <c r="B245" s="40"/>
      <c r="C245" s="26" t="s">
        <v>109</v>
      </c>
      <c r="D245" s="21">
        <f>SUM(D246:D252)</f>
        <v>12976165</v>
      </c>
      <c r="E245" s="21">
        <f>SUM(E246:E252)</f>
        <v>12976165</v>
      </c>
      <c r="F245" s="21">
        <f>SUM(F246:F252)</f>
        <v>14640840</v>
      </c>
      <c r="G245" s="21">
        <f>SUM(G246:G252)</f>
        <v>11221840</v>
      </c>
      <c r="H245" s="21">
        <f>SUM(H246:H252)</f>
        <v>3419000</v>
      </c>
      <c r="I245" s="21"/>
      <c r="J245" s="21"/>
      <c r="K245" s="21"/>
      <c r="L245" s="23">
        <f t="shared" si="18"/>
        <v>1.1282871326004256</v>
      </c>
    </row>
    <row r="246" spans="1:12" ht="25.5">
      <c r="A246" s="24"/>
      <c r="B246" s="24">
        <v>4010</v>
      </c>
      <c r="C246" s="26" t="s">
        <v>49</v>
      </c>
      <c r="D246" s="21">
        <v>9072750</v>
      </c>
      <c r="E246" s="21">
        <v>9072750</v>
      </c>
      <c r="F246" s="21">
        <f>H246+G246</f>
        <v>10330000</v>
      </c>
      <c r="G246" s="21">
        <v>7919605</v>
      </c>
      <c r="H246" s="21">
        <v>2410395</v>
      </c>
      <c r="I246" s="21"/>
      <c r="J246" s="21"/>
      <c r="K246" s="21"/>
      <c r="L246" s="23">
        <f t="shared" si="18"/>
        <v>1.1385743021685817</v>
      </c>
    </row>
    <row r="247" spans="1:12" ht="25.5">
      <c r="A247" s="24"/>
      <c r="B247" s="24">
        <v>4040</v>
      </c>
      <c r="C247" s="26" t="s">
        <v>50</v>
      </c>
      <c r="D247" s="21">
        <v>617054</v>
      </c>
      <c r="E247" s="21">
        <v>617054</v>
      </c>
      <c r="F247" s="21">
        <f>H247+G247</f>
        <v>698000</v>
      </c>
      <c r="G247" s="21">
        <v>533888</v>
      </c>
      <c r="H247" s="21">
        <v>164112</v>
      </c>
      <c r="I247" s="21"/>
      <c r="J247" s="21"/>
      <c r="K247" s="21"/>
      <c r="L247" s="23">
        <f t="shared" si="18"/>
        <v>1.1311813876905426</v>
      </c>
    </row>
    <row r="248" spans="1:12" ht="25.5">
      <c r="A248" s="24"/>
      <c r="B248" s="24">
        <v>4110</v>
      </c>
      <c r="C248" s="26" t="s">
        <v>42</v>
      </c>
      <c r="D248" s="21">
        <v>1600000</v>
      </c>
      <c r="E248" s="21">
        <v>1600000</v>
      </c>
      <c r="F248" s="21">
        <f>H248+G248</f>
        <v>1881000</v>
      </c>
      <c r="G248" s="21">
        <v>1443368</v>
      </c>
      <c r="H248" s="21">
        <v>437632</v>
      </c>
      <c r="I248" s="21"/>
      <c r="J248" s="21"/>
      <c r="K248" s="21"/>
      <c r="L248" s="23">
        <f t="shared" si="18"/>
        <v>1.175625</v>
      </c>
    </row>
    <row r="249" spans="1:12" ht="12.75">
      <c r="A249" s="24"/>
      <c r="B249" s="24">
        <v>4120</v>
      </c>
      <c r="C249" s="26" t="s">
        <v>43</v>
      </c>
      <c r="D249" s="21">
        <v>225000</v>
      </c>
      <c r="E249" s="21">
        <v>225000</v>
      </c>
      <c r="F249" s="21">
        <f>H249+G249</f>
        <v>271000</v>
      </c>
      <c r="G249" s="21">
        <v>206039</v>
      </c>
      <c r="H249" s="21">
        <v>64961</v>
      </c>
      <c r="I249" s="21"/>
      <c r="J249" s="21"/>
      <c r="K249" s="21"/>
      <c r="L249" s="23">
        <f t="shared" si="18"/>
        <v>1.2044444444444444</v>
      </c>
    </row>
    <row r="250" spans="1:12" ht="12.75">
      <c r="A250" s="24"/>
      <c r="B250" s="24">
        <v>4170</v>
      </c>
      <c r="C250" s="26" t="s">
        <v>36</v>
      </c>
      <c r="D250" s="21">
        <v>22600</v>
      </c>
      <c r="E250" s="21">
        <v>22600</v>
      </c>
      <c r="F250" s="21">
        <f>H250+G250</f>
        <v>24000</v>
      </c>
      <c r="G250" s="21">
        <v>17162</v>
      </c>
      <c r="H250" s="21">
        <v>6838</v>
      </c>
      <c r="I250" s="21"/>
      <c r="J250" s="21"/>
      <c r="K250" s="21"/>
      <c r="L250" s="23">
        <f t="shared" si="18"/>
        <v>1.0619469026548674</v>
      </c>
    </row>
    <row r="251" spans="1:12" ht="38.25">
      <c r="A251" s="24"/>
      <c r="B251" s="24">
        <v>6060</v>
      </c>
      <c r="C251" s="26" t="s">
        <v>110</v>
      </c>
      <c r="D251" s="21">
        <v>117000</v>
      </c>
      <c r="E251" s="21">
        <v>117000</v>
      </c>
      <c r="F251" s="21">
        <f>G251</f>
        <v>0</v>
      </c>
      <c r="G251" s="21"/>
      <c r="H251" s="21"/>
      <c r="I251" s="21"/>
      <c r="J251" s="21"/>
      <c r="K251" s="21"/>
      <c r="L251" s="23"/>
    </row>
    <row r="252" spans="1:12" ht="25.5">
      <c r="A252" s="24"/>
      <c r="B252" s="34" t="s">
        <v>159</v>
      </c>
      <c r="C252" s="26" t="s">
        <v>26</v>
      </c>
      <c r="D252" s="21">
        <v>1321761</v>
      </c>
      <c r="E252" s="21">
        <v>1321761</v>
      </c>
      <c r="F252" s="21">
        <f>H252+G252</f>
        <v>1436840</v>
      </c>
      <c r="G252" s="21">
        <v>1101778</v>
      </c>
      <c r="H252" s="21">
        <v>335062</v>
      </c>
      <c r="I252" s="21"/>
      <c r="J252" s="21"/>
      <c r="K252" s="21"/>
      <c r="L252" s="23">
        <f t="shared" si="18"/>
        <v>1.0870649081036587</v>
      </c>
    </row>
    <row r="253" spans="1:12" ht="38.25">
      <c r="A253" s="24">
        <v>85228</v>
      </c>
      <c r="B253" s="40"/>
      <c r="C253" s="26" t="s">
        <v>111</v>
      </c>
      <c r="D253" s="21">
        <f>SUM(D254:D259)</f>
        <v>479000</v>
      </c>
      <c r="E253" s="21">
        <f>SUM(E254:E259)</f>
        <v>479000</v>
      </c>
      <c r="F253" s="21">
        <f>SUM(F254:F259)</f>
        <v>476100</v>
      </c>
      <c r="G253" s="21">
        <f>SUM(G254:G259)</f>
        <v>288000</v>
      </c>
      <c r="H253" s="21"/>
      <c r="I253" s="21"/>
      <c r="J253" s="21">
        <f>SUM(J254:J259)</f>
        <v>188100</v>
      </c>
      <c r="K253" s="21"/>
      <c r="L253" s="23">
        <f t="shared" si="18"/>
        <v>0.993945720250522</v>
      </c>
    </row>
    <row r="254" spans="1:12" ht="25.5">
      <c r="A254" s="24"/>
      <c r="B254" s="24">
        <v>4010</v>
      </c>
      <c r="C254" s="26" t="s">
        <v>49</v>
      </c>
      <c r="D254" s="21">
        <v>122817</v>
      </c>
      <c r="E254" s="21">
        <v>122817</v>
      </c>
      <c r="F254" s="21">
        <f>SUM(J254,G254)</f>
        <v>136000</v>
      </c>
      <c r="G254" s="21"/>
      <c r="H254" s="21"/>
      <c r="I254" s="21"/>
      <c r="J254" s="21">
        <v>136000</v>
      </c>
      <c r="K254" s="21"/>
      <c r="L254" s="23">
        <f t="shared" si="18"/>
        <v>1.107338560622715</v>
      </c>
    </row>
    <row r="255" spans="1:12" ht="25.5">
      <c r="A255" s="24"/>
      <c r="B255" s="24">
        <v>4040</v>
      </c>
      <c r="C255" s="26" t="s">
        <v>50</v>
      </c>
      <c r="D255" s="21">
        <v>7540</v>
      </c>
      <c r="E255" s="21">
        <v>7540</v>
      </c>
      <c r="F255" s="21">
        <f>J255</f>
        <v>10000</v>
      </c>
      <c r="G255" s="21"/>
      <c r="H255" s="21"/>
      <c r="I255" s="21"/>
      <c r="J255" s="21">
        <v>10000</v>
      </c>
      <c r="K255" s="21"/>
      <c r="L255" s="23">
        <f t="shared" si="18"/>
        <v>1.3262599469496021</v>
      </c>
    </row>
    <row r="256" spans="1:12" ht="25.5">
      <c r="A256" s="24"/>
      <c r="B256" s="24">
        <v>4110</v>
      </c>
      <c r="C256" s="26" t="s">
        <v>42</v>
      </c>
      <c r="D256" s="21">
        <v>66000</v>
      </c>
      <c r="E256" s="21">
        <v>66000</v>
      </c>
      <c r="F256" s="21">
        <f>J256+G256</f>
        <v>68000</v>
      </c>
      <c r="G256" s="21">
        <v>43000</v>
      </c>
      <c r="H256" s="21"/>
      <c r="I256" s="21"/>
      <c r="J256" s="21">
        <v>25000</v>
      </c>
      <c r="K256" s="21"/>
      <c r="L256" s="23">
        <f t="shared" si="18"/>
        <v>1.0303030303030303</v>
      </c>
    </row>
    <row r="257" spans="1:12" ht="12.75">
      <c r="A257" s="24"/>
      <c r="B257" s="24">
        <v>4120</v>
      </c>
      <c r="C257" s="26" t="s">
        <v>43</v>
      </c>
      <c r="D257" s="21">
        <v>3000</v>
      </c>
      <c r="E257" s="21">
        <v>3000</v>
      </c>
      <c r="F257" s="21">
        <f>J257</f>
        <v>3500</v>
      </c>
      <c r="G257" s="21"/>
      <c r="H257" s="21"/>
      <c r="I257" s="21"/>
      <c r="J257" s="21">
        <v>3500</v>
      </c>
      <c r="K257" s="21"/>
      <c r="L257" s="23">
        <f t="shared" si="18"/>
        <v>1.1666666666666667</v>
      </c>
    </row>
    <row r="258" spans="1:12" ht="12.75">
      <c r="A258" s="24"/>
      <c r="B258" s="24">
        <v>4170</v>
      </c>
      <c r="C258" s="26" t="s">
        <v>36</v>
      </c>
      <c r="D258" s="21">
        <v>256250</v>
      </c>
      <c r="E258" s="21">
        <v>256250</v>
      </c>
      <c r="F258" s="21">
        <f>J258+G258</f>
        <v>258600</v>
      </c>
      <c r="G258" s="21">
        <v>245000</v>
      </c>
      <c r="H258" s="21"/>
      <c r="I258" s="21"/>
      <c r="J258" s="21">
        <v>13600</v>
      </c>
      <c r="K258" s="21"/>
      <c r="L258" s="23">
        <f t="shared" si="18"/>
        <v>1.009170731707317</v>
      </c>
    </row>
    <row r="259" spans="1:12" ht="25.5">
      <c r="A259" s="24"/>
      <c r="B259" s="34" t="s">
        <v>70</v>
      </c>
      <c r="C259" s="26" t="s">
        <v>26</v>
      </c>
      <c r="D259" s="21">
        <v>23393</v>
      </c>
      <c r="E259" s="21">
        <v>23393</v>
      </c>
      <c r="F259" s="21">
        <f>J259</f>
        <v>0</v>
      </c>
      <c r="G259" s="21"/>
      <c r="H259" s="21"/>
      <c r="I259" s="21"/>
      <c r="J259" s="21"/>
      <c r="K259" s="21"/>
      <c r="L259" s="23">
        <f t="shared" si="18"/>
        <v>0</v>
      </c>
    </row>
    <row r="260" spans="1:12" ht="12.75">
      <c r="A260" s="24">
        <v>85295</v>
      </c>
      <c r="B260" s="40"/>
      <c r="C260" s="21" t="s">
        <v>24</v>
      </c>
      <c r="D260" s="21">
        <f>SUM(D261:D267)</f>
        <v>6881100</v>
      </c>
      <c r="E260" s="21">
        <f>SUM(E261:E267)</f>
        <v>6881100</v>
      </c>
      <c r="F260" s="21">
        <f>SUM(F261:F267)</f>
        <v>4231226</v>
      </c>
      <c r="G260" s="21">
        <f>SUM(G261:G267)</f>
        <v>1931226</v>
      </c>
      <c r="H260" s="21">
        <f>SUM(H267)</f>
        <v>2300000</v>
      </c>
      <c r="I260" s="21"/>
      <c r="J260" s="21"/>
      <c r="K260" s="21"/>
      <c r="L260" s="23">
        <f t="shared" si="18"/>
        <v>0.6149054656958917</v>
      </c>
    </row>
    <row r="261" spans="1:12" ht="63.75">
      <c r="A261" s="24"/>
      <c r="B261" s="40">
        <v>2710</v>
      </c>
      <c r="C261" s="26" t="s">
        <v>148</v>
      </c>
      <c r="D261" s="21">
        <v>30000</v>
      </c>
      <c r="E261" s="21">
        <v>30000</v>
      </c>
      <c r="F261" s="21"/>
      <c r="G261" s="21"/>
      <c r="H261" s="21"/>
      <c r="I261" s="21"/>
      <c r="J261" s="21"/>
      <c r="K261" s="21"/>
      <c r="L261" s="23"/>
    </row>
    <row r="262" spans="1:12" ht="25.5">
      <c r="A262" s="32"/>
      <c r="B262" s="24">
        <v>4010</v>
      </c>
      <c r="C262" s="26" t="s">
        <v>49</v>
      </c>
      <c r="D262" s="21">
        <v>51800</v>
      </c>
      <c r="E262" s="21">
        <v>51800</v>
      </c>
      <c r="F262" s="21">
        <f>G262</f>
        <v>40000</v>
      </c>
      <c r="G262" s="21">
        <v>40000</v>
      </c>
      <c r="H262" s="21"/>
      <c r="I262" s="21"/>
      <c r="J262" s="21"/>
      <c r="K262" s="21"/>
      <c r="L262" s="23"/>
    </row>
    <row r="263" spans="1:12" ht="25.5">
      <c r="A263" s="35"/>
      <c r="B263" s="24">
        <v>4040</v>
      </c>
      <c r="C263" s="26" t="s">
        <v>50</v>
      </c>
      <c r="D263" s="21"/>
      <c r="E263" s="21"/>
      <c r="F263" s="21">
        <f>G263</f>
        <v>3000</v>
      </c>
      <c r="G263" s="21">
        <v>3000</v>
      </c>
      <c r="H263" s="21"/>
      <c r="I263" s="21"/>
      <c r="J263" s="21"/>
      <c r="K263" s="21"/>
      <c r="L263" s="23"/>
    </row>
    <row r="264" spans="1:12" ht="25.5">
      <c r="A264" s="32"/>
      <c r="B264" s="24">
        <v>4110</v>
      </c>
      <c r="C264" s="26" t="s">
        <v>42</v>
      </c>
      <c r="D264" s="21">
        <v>13880</v>
      </c>
      <c r="E264" s="21">
        <v>13880</v>
      </c>
      <c r="F264" s="21">
        <f>G264</f>
        <v>10720</v>
      </c>
      <c r="G264" s="21">
        <v>10720</v>
      </c>
      <c r="H264" s="21"/>
      <c r="I264" s="21"/>
      <c r="J264" s="21"/>
      <c r="K264" s="21"/>
      <c r="L264" s="23"/>
    </row>
    <row r="265" spans="1:12" ht="12.75">
      <c r="A265" s="32"/>
      <c r="B265" s="24">
        <v>4120</v>
      </c>
      <c r="C265" s="26" t="s">
        <v>43</v>
      </c>
      <c r="D265" s="21">
        <v>1320</v>
      </c>
      <c r="E265" s="21">
        <v>1320</v>
      </c>
      <c r="F265" s="21">
        <f>G265</f>
        <v>1535</v>
      </c>
      <c r="G265" s="21">
        <v>1535</v>
      </c>
      <c r="H265" s="21"/>
      <c r="I265" s="21"/>
      <c r="J265" s="21"/>
      <c r="K265" s="21"/>
      <c r="L265" s="23"/>
    </row>
    <row r="266" spans="1:12" ht="12.75">
      <c r="A266" s="32"/>
      <c r="B266" s="24">
        <v>4170</v>
      </c>
      <c r="C266" s="26" t="s">
        <v>36</v>
      </c>
      <c r="D266" s="21">
        <v>38591</v>
      </c>
      <c r="E266" s="21">
        <v>38591</v>
      </c>
      <c r="F266" s="21">
        <f>G266</f>
        <v>17100</v>
      </c>
      <c r="G266" s="21">
        <v>17100</v>
      </c>
      <c r="H266" s="21"/>
      <c r="I266" s="21"/>
      <c r="J266" s="21"/>
      <c r="K266" s="21"/>
      <c r="L266" s="23"/>
    </row>
    <row r="267" spans="1:12" ht="25.5">
      <c r="A267" s="32"/>
      <c r="B267" s="36" t="s">
        <v>85</v>
      </c>
      <c r="C267" s="33" t="s">
        <v>26</v>
      </c>
      <c r="D267" s="21">
        <v>6745509</v>
      </c>
      <c r="E267" s="21">
        <v>6745509</v>
      </c>
      <c r="F267" s="21">
        <f>H267+G267</f>
        <v>4158871</v>
      </c>
      <c r="G267" s="21">
        <v>1858871</v>
      </c>
      <c r="H267" s="21">
        <v>2300000</v>
      </c>
      <c r="I267" s="21"/>
      <c r="J267" s="21"/>
      <c r="K267" s="21"/>
      <c r="L267" s="23">
        <f t="shared" si="18"/>
        <v>0.6165392411454792</v>
      </c>
    </row>
    <row r="268" spans="1:12" ht="45">
      <c r="A268" s="27">
        <v>853</v>
      </c>
      <c r="B268" s="27"/>
      <c r="C268" s="17" t="s">
        <v>112</v>
      </c>
      <c r="D268" s="18">
        <f>SUM(D269)</f>
        <v>971325</v>
      </c>
      <c r="E268" s="18">
        <f>SUM(E269)</f>
        <v>971325</v>
      </c>
      <c r="F268" s="18">
        <f>SUM(F269)</f>
        <v>908772</v>
      </c>
      <c r="G268" s="18">
        <f>SUM(G269)</f>
        <v>908772</v>
      </c>
      <c r="H268" s="18"/>
      <c r="I268" s="18"/>
      <c r="J268" s="18"/>
      <c r="K268" s="18"/>
      <c r="L268" s="19">
        <f t="shared" si="18"/>
        <v>0.9356003397421049</v>
      </c>
    </row>
    <row r="269" spans="1:12" ht="12.75">
      <c r="A269" s="24">
        <v>85305</v>
      </c>
      <c r="B269" s="24"/>
      <c r="C269" s="21" t="s">
        <v>113</v>
      </c>
      <c r="D269" s="21">
        <f>SUM(D270:D275)</f>
        <v>971325</v>
      </c>
      <c r="E269" s="21">
        <f>SUM(E270:E275)</f>
        <v>971325</v>
      </c>
      <c r="F269" s="21">
        <f aca="true" t="shared" si="21" ref="F269:F276">G269</f>
        <v>908772</v>
      </c>
      <c r="G269" s="21">
        <f>SUM(G270:G276)</f>
        <v>908772</v>
      </c>
      <c r="H269" s="22"/>
      <c r="I269" s="22"/>
      <c r="J269" s="22"/>
      <c r="K269" s="22"/>
      <c r="L269" s="23">
        <f t="shared" si="18"/>
        <v>0.9356003397421049</v>
      </c>
    </row>
    <row r="270" spans="1:12" ht="25.5">
      <c r="A270" s="24"/>
      <c r="B270" s="24">
        <v>4010</v>
      </c>
      <c r="C270" s="26" t="s">
        <v>49</v>
      </c>
      <c r="D270" s="21">
        <v>525000</v>
      </c>
      <c r="E270" s="21">
        <v>525000</v>
      </c>
      <c r="F270" s="21">
        <f t="shared" si="21"/>
        <v>572000</v>
      </c>
      <c r="G270" s="21">
        <v>572000</v>
      </c>
      <c r="H270" s="22"/>
      <c r="I270" s="22"/>
      <c r="J270" s="22"/>
      <c r="K270" s="22"/>
      <c r="L270" s="23">
        <f t="shared" si="18"/>
        <v>1.0895238095238096</v>
      </c>
    </row>
    <row r="271" spans="1:12" ht="25.5">
      <c r="A271" s="24"/>
      <c r="B271" s="24">
        <v>4040</v>
      </c>
      <c r="C271" s="26" t="s">
        <v>50</v>
      </c>
      <c r="D271" s="21">
        <v>41975</v>
      </c>
      <c r="E271" s="21">
        <v>41975</v>
      </c>
      <c r="F271" s="21">
        <f t="shared" si="21"/>
        <v>43700</v>
      </c>
      <c r="G271" s="21">
        <v>43700</v>
      </c>
      <c r="H271" s="22"/>
      <c r="I271" s="22"/>
      <c r="J271" s="22"/>
      <c r="K271" s="22"/>
      <c r="L271" s="23">
        <f t="shared" si="18"/>
        <v>1.0410958904109588</v>
      </c>
    </row>
    <row r="272" spans="1:12" ht="25.5">
      <c r="A272" s="24"/>
      <c r="B272" s="24">
        <v>4110</v>
      </c>
      <c r="C272" s="26" t="s">
        <v>42</v>
      </c>
      <c r="D272" s="21">
        <v>100500</v>
      </c>
      <c r="E272" s="21">
        <v>100500</v>
      </c>
      <c r="F272" s="21">
        <f t="shared" si="21"/>
        <v>107690</v>
      </c>
      <c r="G272" s="21">
        <v>107690</v>
      </c>
      <c r="H272" s="22"/>
      <c r="I272" s="22"/>
      <c r="J272" s="22"/>
      <c r="K272" s="22"/>
      <c r="L272" s="23">
        <f t="shared" si="18"/>
        <v>1.071542288557214</v>
      </c>
    </row>
    <row r="273" spans="1:12" ht="12.75">
      <c r="A273" s="24"/>
      <c r="B273" s="24">
        <v>4120</v>
      </c>
      <c r="C273" s="26" t="s">
        <v>43</v>
      </c>
      <c r="D273" s="21">
        <v>13900</v>
      </c>
      <c r="E273" s="21">
        <v>13900</v>
      </c>
      <c r="F273" s="21">
        <f t="shared" si="21"/>
        <v>14881</v>
      </c>
      <c r="G273" s="21">
        <v>14881</v>
      </c>
      <c r="H273" s="22"/>
      <c r="I273" s="22"/>
      <c r="J273" s="22"/>
      <c r="K273" s="22"/>
      <c r="L273" s="23">
        <f t="shared" si="18"/>
        <v>1.0705755395683454</v>
      </c>
    </row>
    <row r="274" spans="1:12" ht="12.75">
      <c r="A274" s="24"/>
      <c r="B274" s="24">
        <v>4170</v>
      </c>
      <c r="C274" s="26" t="s">
        <v>36</v>
      </c>
      <c r="D274" s="21">
        <v>2300</v>
      </c>
      <c r="E274" s="21">
        <v>2300</v>
      </c>
      <c r="F274" s="21">
        <f>G274</f>
        <v>0</v>
      </c>
      <c r="G274" s="21"/>
      <c r="H274" s="22"/>
      <c r="I274" s="22"/>
      <c r="J274" s="22"/>
      <c r="K274" s="22"/>
      <c r="L274" s="23">
        <f t="shared" si="18"/>
        <v>0</v>
      </c>
    </row>
    <row r="275" spans="1:12" ht="25.5">
      <c r="A275" s="32"/>
      <c r="B275" s="29" t="s">
        <v>159</v>
      </c>
      <c r="C275" s="30" t="s">
        <v>26</v>
      </c>
      <c r="D275" s="30">
        <v>287650</v>
      </c>
      <c r="E275" s="30">
        <v>287650</v>
      </c>
      <c r="F275" s="30">
        <f t="shared" si="21"/>
        <v>170501</v>
      </c>
      <c r="G275" s="30">
        <v>170501</v>
      </c>
      <c r="H275" s="30"/>
      <c r="I275" s="30"/>
      <c r="J275" s="30"/>
      <c r="K275" s="30"/>
      <c r="L275" s="23">
        <f t="shared" si="18"/>
        <v>0.592737702068486</v>
      </c>
    </row>
    <row r="276" spans="1:12" ht="38.25">
      <c r="A276" s="32"/>
      <c r="B276" s="29">
        <v>6060</v>
      </c>
      <c r="C276" s="33" t="s">
        <v>37</v>
      </c>
      <c r="D276" s="30"/>
      <c r="E276" s="30"/>
      <c r="F276" s="30">
        <f t="shared" si="21"/>
        <v>0</v>
      </c>
      <c r="G276" s="30"/>
      <c r="H276" s="30"/>
      <c r="I276" s="30"/>
      <c r="J276" s="30"/>
      <c r="K276" s="30"/>
      <c r="L276" s="23"/>
    </row>
    <row r="277" spans="1:12" ht="30">
      <c r="A277" s="27">
        <v>854</v>
      </c>
      <c r="B277" s="41"/>
      <c r="C277" s="17" t="s">
        <v>114</v>
      </c>
      <c r="D277" s="18">
        <f>SUM(D278,D284,D289)</f>
        <v>8683172</v>
      </c>
      <c r="E277" s="18">
        <f>SUM(E278,E284,E289,)</f>
        <v>8683172</v>
      </c>
      <c r="F277" s="18">
        <f>SUM(F278,F284,F289,)</f>
        <v>6465500</v>
      </c>
      <c r="G277" s="18">
        <f>SUM(G278,G284,G289,)</f>
        <v>6465500</v>
      </c>
      <c r="H277" s="18"/>
      <c r="I277" s="18"/>
      <c r="J277" s="18"/>
      <c r="K277" s="18"/>
      <c r="L277" s="19">
        <f aca="true" t="shared" si="22" ref="L277:L283">F277/E277</f>
        <v>0.7446011664861643</v>
      </c>
    </row>
    <row r="278" spans="1:12" ht="12.75">
      <c r="A278" s="24">
        <v>85401</v>
      </c>
      <c r="B278" s="25"/>
      <c r="C278" s="21" t="s">
        <v>115</v>
      </c>
      <c r="D278" s="21">
        <f>SUM(D279:D283)</f>
        <v>6142938</v>
      </c>
      <c r="E278" s="21">
        <f>SUM(E279:E283)</f>
        <v>6142938</v>
      </c>
      <c r="F278" s="21">
        <f aca="true" t="shared" si="23" ref="F278:F293">G278</f>
        <v>6265500</v>
      </c>
      <c r="G278" s="21">
        <f>SUM(G279:G283)</f>
        <v>6265500</v>
      </c>
      <c r="H278" s="22"/>
      <c r="I278" s="22"/>
      <c r="J278" s="22"/>
      <c r="K278" s="22"/>
      <c r="L278" s="23">
        <f t="shared" si="22"/>
        <v>1.0199516908684412</v>
      </c>
    </row>
    <row r="279" spans="1:12" ht="25.5">
      <c r="A279" s="24"/>
      <c r="B279" s="24">
        <v>4010</v>
      </c>
      <c r="C279" s="26" t="s">
        <v>49</v>
      </c>
      <c r="D279" s="21">
        <v>4533859</v>
      </c>
      <c r="E279" s="21">
        <v>4533859</v>
      </c>
      <c r="F279" s="21">
        <f t="shared" si="23"/>
        <v>4560400</v>
      </c>
      <c r="G279" s="21">
        <v>4560400</v>
      </c>
      <c r="H279" s="21"/>
      <c r="I279" s="22"/>
      <c r="J279" s="22"/>
      <c r="K279" s="22"/>
      <c r="L279" s="23">
        <f t="shared" si="22"/>
        <v>1.0058539535525917</v>
      </c>
    </row>
    <row r="280" spans="1:12" ht="25.5">
      <c r="A280" s="24"/>
      <c r="B280" s="24">
        <v>4040</v>
      </c>
      <c r="C280" s="26" t="s">
        <v>50</v>
      </c>
      <c r="D280" s="21">
        <v>347286</v>
      </c>
      <c r="E280" s="21">
        <v>347286</v>
      </c>
      <c r="F280" s="21">
        <f t="shared" si="23"/>
        <v>402000</v>
      </c>
      <c r="G280" s="21">
        <v>402000</v>
      </c>
      <c r="H280" s="21"/>
      <c r="I280" s="22"/>
      <c r="J280" s="22"/>
      <c r="K280" s="22"/>
      <c r="L280" s="23">
        <f t="shared" si="22"/>
        <v>1.15754738169693</v>
      </c>
    </row>
    <row r="281" spans="1:12" ht="25.5">
      <c r="A281" s="24"/>
      <c r="B281" s="24">
        <v>4110</v>
      </c>
      <c r="C281" s="26" t="s">
        <v>42</v>
      </c>
      <c r="D281" s="21">
        <v>816734</v>
      </c>
      <c r="E281" s="21">
        <v>816734</v>
      </c>
      <c r="F281" s="21">
        <f t="shared" si="23"/>
        <v>828600</v>
      </c>
      <c r="G281" s="30">
        <v>828600</v>
      </c>
      <c r="H281" s="30"/>
      <c r="I281" s="30"/>
      <c r="J281" s="30"/>
      <c r="K281" s="30"/>
      <c r="L281" s="23">
        <f t="shared" si="22"/>
        <v>1.0145285980502832</v>
      </c>
    </row>
    <row r="282" spans="1:12" ht="12.75">
      <c r="A282" s="24"/>
      <c r="B282" s="24">
        <v>4120</v>
      </c>
      <c r="C282" s="26" t="s">
        <v>43</v>
      </c>
      <c r="D282" s="21">
        <v>113700</v>
      </c>
      <c r="E282" s="21">
        <v>113700</v>
      </c>
      <c r="F282" s="21">
        <f t="shared" si="23"/>
        <v>119500</v>
      </c>
      <c r="G282" s="30">
        <v>119500</v>
      </c>
      <c r="H282" s="30"/>
      <c r="I282" s="30"/>
      <c r="J282" s="30"/>
      <c r="K282" s="30"/>
      <c r="L282" s="23">
        <f t="shared" si="22"/>
        <v>1.0510114335971856</v>
      </c>
    </row>
    <row r="283" spans="1:12" ht="25.5">
      <c r="A283" s="24"/>
      <c r="B283" s="34" t="s">
        <v>85</v>
      </c>
      <c r="C283" s="26" t="s">
        <v>26</v>
      </c>
      <c r="D283" s="21">
        <v>331359</v>
      </c>
      <c r="E283" s="21">
        <v>331359</v>
      </c>
      <c r="F283" s="21">
        <f t="shared" si="23"/>
        <v>355000</v>
      </c>
      <c r="G283" s="21">
        <v>355000</v>
      </c>
      <c r="H283" s="21"/>
      <c r="I283" s="22"/>
      <c r="J283" s="22"/>
      <c r="K283" s="22"/>
      <c r="L283" s="23">
        <f t="shared" si="22"/>
        <v>1.0713455798695675</v>
      </c>
    </row>
    <row r="284" spans="1:12" ht="51">
      <c r="A284" s="24">
        <v>85412</v>
      </c>
      <c r="B284" s="40"/>
      <c r="C284" s="26" t="s">
        <v>116</v>
      </c>
      <c r="D284" s="21">
        <f>SUM(D285:D288)</f>
        <v>89500</v>
      </c>
      <c r="E284" s="21">
        <f>SUM(E285:E288)</f>
        <v>89500</v>
      </c>
      <c r="F284" s="21">
        <f t="shared" si="23"/>
        <v>70000</v>
      </c>
      <c r="G284" s="21">
        <f>SUM(G288)</f>
        <v>70000</v>
      </c>
      <c r="H284" s="22"/>
      <c r="I284" s="22"/>
      <c r="J284" s="22"/>
      <c r="K284" s="22"/>
      <c r="L284" s="23">
        <f>F284/E284</f>
        <v>0.7821229050279329</v>
      </c>
    </row>
    <row r="285" spans="1:12" ht="25.5">
      <c r="A285" s="24"/>
      <c r="B285" s="40">
        <v>4110</v>
      </c>
      <c r="C285" s="26" t="s">
        <v>117</v>
      </c>
      <c r="D285" s="21">
        <v>936</v>
      </c>
      <c r="E285" s="21">
        <v>936</v>
      </c>
      <c r="F285" s="21"/>
      <c r="G285" s="21"/>
      <c r="H285" s="22"/>
      <c r="I285" s="22"/>
      <c r="J285" s="22"/>
      <c r="K285" s="22"/>
      <c r="L285" s="23"/>
    </row>
    <row r="286" spans="1:12" ht="12.75">
      <c r="A286" s="24"/>
      <c r="B286" s="24">
        <v>4120</v>
      </c>
      <c r="C286" s="26" t="s">
        <v>43</v>
      </c>
      <c r="D286" s="21">
        <v>130</v>
      </c>
      <c r="E286" s="21">
        <v>130</v>
      </c>
      <c r="F286" s="21"/>
      <c r="G286" s="21"/>
      <c r="H286" s="22"/>
      <c r="I286" s="22"/>
      <c r="J286" s="22"/>
      <c r="K286" s="22"/>
      <c r="L286" s="23"/>
    </row>
    <row r="287" spans="1:12" ht="12.75">
      <c r="A287" s="24"/>
      <c r="B287" s="40">
        <v>4170</v>
      </c>
      <c r="C287" s="26" t="s">
        <v>36</v>
      </c>
      <c r="D287" s="21">
        <v>6405</v>
      </c>
      <c r="E287" s="21">
        <v>6405</v>
      </c>
      <c r="F287" s="21"/>
      <c r="G287" s="21"/>
      <c r="H287" s="22"/>
      <c r="I287" s="22"/>
      <c r="J287" s="22"/>
      <c r="K287" s="22"/>
      <c r="L287" s="23"/>
    </row>
    <row r="288" spans="1:12" ht="25.5">
      <c r="A288" s="24"/>
      <c r="B288" s="25" t="s">
        <v>62</v>
      </c>
      <c r="C288" s="26" t="s">
        <v>26</v>
      </c>
      <c r="D288" s="21">
        <v>82029</v>
      </c>
      <c r="E288" s="21">
        <v>82029</v>
      </c>
      <c r="F288" s="30">
        <f t="shared" si="23"/>
        <v>70000</v>
      </c>
      <c r="G288" s="30">
        <v>70000</v>
      </c>
      <c r="H288" s="30"/>
      <c r="I288" s="30"/>
      <c r="J288" s="30"/>
      <c r="K288" s="30"/>
      <c r="L288" s="23">
        <f>F288/E288</f>
        <v>0.853356739689622</v>
      </c>
    </row>
    <row r="289" spans="1:12" ht="12.75">
      <c r="A289" s="24">
        <v>85415</v>
      </c>
      <c r="B289" s="40"/>
      <c r="C289" s="26" t="s">
        <v>118</v>
      </c>
      <c r="D289" s="21">
        <f>SUM(D290:D294)</f>
        <v>2450734</v>
      </c>
      <c r="E289" s="21">
        <f>SUM(E290:E294)</f>
        <v>2450734</v>
      </c>
      <c r="F289" s="21">
        <f t="shared" si="23"/>
        <v>130000</v>
      </c>
      <c r="G289" s="21">
        <f>SUM(G293)</f>
        <v>130000</v>
      </c>
      <c r="H289" s="22"/>
      <c r="I289" s="22"/>
      <c r="J289" s="22"/>
      <c r="K289" s="22"/>
      <c r="L289" s="23">
        <f>F289/E289</f>
        <v>0.0530453325411897</v>
      </c>
    </row>
    <row r="290" spans="1:12" ht="25.5">
      <c r="A290" s="24"/>
      <c r="B290" s="40">
        <v>4110</v>
      </c>
      <c r="C290" s="26" t="s">
        <v>42</v>
      </c>
      <c r="D290" s="21">
        <v>10505</v>
      </c>
      <c r="E290" s="21">
        <v>10505</v>
      </c>
      <c r="F290" s="21"/>
      <c r="G290" s="21"/>
      <c r="H290" s="22"/>
      <c r="I290" s="22"/>
      <c r="J290" s="22"/>
      <c r="K290" s="22"/>
      <c r="L290" s="23"/>
    </row>
    <row r="291" spans="1:12" ht="12.75">
      <c r="A291" s="24"/>
      <c r="B291" s="40">
        <v>4120</v>
      </c>
      <c r="C291" s="26" t="s">
        <v>43</v>
      </c>
      <c r="D291" s="21">
        <v>1433</v>
      </c>
      <c r="E291" s="21">
        <v>1433</v>
      </c>
      <c r="F291" s="21"/>
      <c r="G291" s="21"/>
      <c r="H291" s="22"/>
      <c r="I291" s="22"/>
      <c r="J291" s="22"/>
      <c r="K291" s="22"/>
      <c r="L291" s="23"/>
    </row>
    <row r="292" spans="1:12" ht="12.75">
      <c r="A292" s="24"/>
      <c r="B292" s="24">
        <v>4170</v>
      </c>
      <c r="C292" s="26" t="s">
        <v>36</v>
      </c>
      <c r="D292" s="21">
        <v>58062</v>
      </c>
      <c r="E292" s="21">
        <v>58062</v>
      </c>
      <c r="F292" s="21"/>
      <c r="G292" s="21"/>
      <c r="H292" s="22"/>
      <c r="I292" s="22"/>
      <c r="J292" s="22"/>
      <c r="K292" s="22"/>
      <c r="L292" s="23"/>
    </row>
    <row r="293" spans="1:12" ht="25.5">
      <c r="A293" s="24"/>
      <c r="B293" s="40">
        <v>3240</v>
      </c>
      <c r="C293" s="26" t="s">
        <v>119</v>
      </c>
      <c r="D293" s="21">
        <v>2376734</v>
      </c>
      <c r="E293" s="21">
        <v>2376734</v>
      </c>
      <c r="F293" s="21">
        <f t="shared" si="23"/>
        <v>130000</v>
      </c>
      <c r="G293" s="21">
        <v>130000</v>
      </c>
      <c r="H293" s="21"/>
      <c r="I293" s="22"/>
      <c r="J293" s="22"/>
      <c r="K293" s="22"/>
      <c r="L293" s="23">
        <f aca="true" t="shared" si="24" ref="L293:L363">F293/E293</f>
        <v>0.05469690760514218</v>
      </c>
    </row>
    <row r="294" spans="1:12" ht="25.5">
      <c r="A294" s="24"/>
      <c r="B294" s="40">
        <v>3260</v>
      </c>
      <c r="C294" s="26" t="s">
        <v>149</v>
      </c>
      <c r="D294" s="21">
        <v>4000</v>
      </c>
      <c r="E294" s="21">
        <v>4000</v>
      </c>
      <c r="F294" s="21"/>
      <c r="G294" s="21"/>
      <c r="H294" s="21"/>
      <c r="I294" s="22"/>
      <c r="J294" s="22"/>
      <c r="K294" s="22"/>
      <c r="L294" s="23"/>
    </row>
    <row r="295" spans="1:12" ht="60">
      <c r="A295" s="27">
        <v>900</v>
      </c>
      <c r="B295" s="41"/>
      <c r="C295" s="17" t="s">
        <v>120</v>
      </c>
      <c r="D295" s="18">
        <f>SUM(D296,D300,D304,D306,D313,D316,D319,D321)</f>
        <v>18145884</v>
      </c>
      <c r="E295" s="18">
        <f>SUM(E296,E300,E304,E306,E313,E316,E319,E321)</f>
        <v>18145884</v>
      </c>
      <c r="F295" s="18">
        <f>SUM(F296,F300,F304,F306,F313,F316,F319,F321)</f>
        <v>46469130</v>
      </c>
      <c r="G295" s="18">
        <f>SUM(G296,G300,G304,G306,G313,G316,G319,G321)</f>
        <v>45527630</v>
      </c>
      <c r="H295" s="18"/>
      <c r="I295" s="18">
        <f>SUM(I296)</f>
        <v>0</v>
      </c>
      <c r="J295" s="18"/>
      <c r="K295" s="18">
        <f>K296</f>
        <v>941500</v>
      </c>
      <c r="L295" s="19">
        <f t="shared" si="24"/>
        <v>2.560863389185118</v>
      </c>
    </row>
    <row r="296" spans="1:12" ht="25.5">
      <c r="A296" s="24">
        <v>90001</v>
      </c>
      <c r="B296" s="40"/>
      <c r="C296" s="26" t="s">
        <v>121</v>
      </c>
      <c r="D296" s="21">
        <f>SUM(D297)</f>
        <v>1065000</v>
      </c>
      <c r="E296" s="21">
        <f>SUM(E297)</f>
        <v>1065000</v>
      </c>
      <c r="F296" s="21">
        <f>SUM(F297:F299)</f>
        <v>4360000</v>
      </c>
      <c r="G296" s="21">
        <f>SUM(G297:G299)</f>
        <v>3418500</v>
      </c>
      <c r="H296" s="22"/>
      <c r="I296" s="21">
        <f>SUM(I297)</f>
        <v>0</v>
      </c>
      <c r="J296" s="22"/>
      <c r="K296" s="51">
        <f>SUM(K297:K299)</f>
        <v>941500</v>
      </c>
      <c r="L296" s="23">
        <f t="shared" si="24"/>
        <v>4.093896713615023</v>
      </c>
    </row>
    <row r="297" spans="1:12" ht="25.5">
      <c r="A297" s="24"/>
      <c r="B297" s="40">
        <v>6050</v>
      </c>
      <c r="C297" s="26" t="s">
        <v>21</v>
      </c>
      <c r="D297" s="30">
        <v>1065000</v>
      </c>
      <c r="E297" s="21">
        <v>1065000</v>
      </c>
      <c r="F297" s="30">
        <f>K297+G297</f>
        <v>3310000</v>
      </c>
      <c r="G297" s="30">
        <v>3210000</v>
      </c>
      <c r="H297" s="30"/>
      <c r="I297" s="30"/>
      <c r="J297" s="30"/>
      <c r="K297" s="30">
        <v>100000</v>
      </c>
      <c r="L297" s="23">
        <f t="shared" si="24"/>
        <v>3.107981220657277</v>
      </c>
    </row>
    <row r="298" spans="1:12" ht="25.5">
      <c r="A298" s="24"/>
      <c r="B298" s="40">
        <v>6058</v>
      </c>
      <c r="C298" s="26" t="s">
        <v>21</v>
      </c>
      <c r="D298" s="30"/>
      <c r="E298" s="21"/>
      <c r="F298" s="30">
        <f>K298</f>
        <v>742500</v>
      </c>
      <c r="G298" s="30"/>
      <c r="H298" s="30"/>
      <c r="I298" s="30"/>
      <c r="J298" s="30"/>
      <c r="K298" s="30">
        <v>742500</v>
      </c>
      <c r="L298" s="23"/>
    </row>
    <row r="299" spans="1:12" ht="25.5">
      <c r="A299" s="24"/>
      <c r="B299" s="40">
        <v>6059</v>
      </c>
      <c r="C299" s="26" t="s">
        <v>21</v>
      </c>
      <c r="D299" s="30"/>
      <c r="E299" s="21"/>
      <c r="F299" s="30">
        <f>SUM(G299,K299)</f>
        <v>307500</v>
      </c>
      <c r="G299" s="30">
        <v>208500</v>
      </c>
      <c r="H299" s="30"/>
      <c r="I299" s="30"/>
      <c r="J299" s="30"/>
      <c r="K299" s="30">
        <v>99000</v>
      </c>
      <c r="L299" s="23"/>
    </row>
    <row r="300" spans="1:12" ht="12.75">
      <c r="A300" s="24">
        <v>90002</v>
      </c>
      <c r="B300" s="40"/>
      <c r="C300" s="26" t="s">
        <v>122</v>
      </c>
      <c r="D300" s="30">
        <f>SUM(D302:D302)</f>
        <v>5000000</v>
      </c>
      <c r="E300" s="21">
        <f>SUM(E302:E302)</f>
        <v>5000000</v>
      </c>
      <c r="F300" s="30">
        <f>SUM(F301:F303)</f>
        <v>30350000</v>
      </c>
      <c r="G300" s="30">
        <f>SUM(G301:G303)</f>
        <v>30350000</v>
      </c>
      <c r="H300" s="30"/>
      <c r="I300" s="30"/>
      <c r="J300" s="30"/>
      <c r="K300" s="30"/>
      <c r="L300" s="23">
        <f t="shared" si="24"/>
        <v>6.07</v>
      </c>
    </row>
    <row r="301" spans="1:12" ht="76.5">
      <c r="A301" s="24"/>
      <c r="B301" s="40">
        <v>6010</v>
      </c>
      <c r="C301" s="26" t="s">
        <v>178</v>
      </c>
      <c r="D301" s="30"/>
      <c r="E301" s="21"/>
      <c r="F301" s="30">
        <f aca="true" t="shared" si="25" ref="F301:F306">G301</f>
        <v>350000</v>
      </c>
      <c r="G301" s="30">
        <v>350000</v>
      </c>
      <c r="H301" s="30"/>
      <c r="I301" s="30"/>
      <c r="J301" s="30"/>
      <c r="K301" s="30"/>
      <c r="L301" s="23"/>
    </row>
    <row r="302" spans="1:12" ht="25.5">
      <c r="A302" s="24"/>
      <c r="B302" s="40">
        <v>6052</v>
      </c>
      <c r="C302" s="26" t="s">
        <v>21</v>
      </c>
      <c r="D302" s="30">
        <v>5000000</v>
      </c>
      <c r="E302" s="21">
        <v>5000000</v>
      </c>
      <c r="F302" s="30">
        <f t="shared" si="25"/>
        <v>0</v>
      </c>
      <c r="G302" s="30"/>
      <c r="H302" s="30"/>
      <c r="I302" s="30"/>
      <c r="J302" s="30"/>
      <c r="K302" s="30"/>
      <c r="L302" s="23">
        <f t="shared" si="24"/>
        <v>0</v>
      </c>
    </row>
    <row r="303" spans="1:12" ht="25.5">
      <c r="A303" s="24"/>
      <c r="B303" s="40">
        <v>6059</v>
      </c>
      <c r="C303" s="26" t="s">
        <v>21</v>
      </c>
      <c r="D303" s="30"/>
      <c r="E303" s="21"/>
      <c r="F303" s="30">
        <f t="shared" si="25"/>
        <v>30000000</v>
      </c>
      <c r="G303" s="30">
        <v>30000000</v>
      </c>
      <c r="H303" s="30"/>
      <c r="I303" s="30"/>
      <c r="J303" s="30"/>
      <c r="K303" s="30"/>
      <c r="L303" s="23"/>
    </row>
    <row r="304" spans="1:12" ht="12.75">
      <c r="A304" s="24">
        <v>90003</v>
      </c>
      <c r="B304" s="40"/>
      <c r="C304" s="26" t="s">
        <v>123</v>
      </c>
      <c r="D304" s="21">
        <f>SUM(D305)</f>
        <v>2401500</v>
      </c>
      <c r="E304" s="21">
        <f>SUM(E305)</f>
        <v>2401500</v>
      </c>
      <c r="F304" s="21">
        <f t="shared" si="25"/>
        <v>2764000</v>
      </c>
      <c r="G304" s="21">
        <f>SUM(G305)</f>
        <v>2764000</v>
      </c>
      <c r="H304" s="22"/>
      <c r="I304" s="22"/>
      <c r="J304" s="22"/>
      <c r="K304" s="22"/>
      <c r="L304" s="23">
        <f t="shared" si="24"/>
        <v>1.1509473245887987</v>
      </c>
    </row>
    <row r="305" spans="1:12" ht="25.5">
      <c r="A305" s="24"/>
      <c r="B305" s="34" t="s">
        <v>62</v>
      </c>
      <c r="C305" s="21" t="s">
        <v>26</v>
      </c>
      <c r="D305" s="21">
        <v>2401500</v>
      </c>
      <c r="E305" s="21">
        <v>2401500</v>
      </c>
      <c r="F305" s="21">
        <f t="shared" si="25"/>
        <v>2764000</v>
      </c>
      <c r="G305" s="21">
        <v>2764000</v>
      </c>
      <c r="H305" s="21"/>
      <c r="I305" s="22"/>
      <c r="J305" s="22"/>
      <c r="K305" s="22"/>
      <c r="L305" s="23">
        <f t="shared" si="24"/>
        <v>1.1509473245887987</v>
      </c>
    </row>
    <row r="306" spans="1:12" ht="25.5">
      <c r="A306" s="24">
        <v>90004</v>
      </c>
      <c r="B306" s="40"/>
      <c r="C306" s="26" t="s">
        <v>124</v>
      </c>
      <c r="D306" s="21">
        <f>SUM(D307:D312)</f>
        <v>2007044</v>
      </c>
      <c r="E306" s="21">
        <f>SUM(E307:E312)</f>
        <v>2007044</v>
      </c>
      <c r="F306" s="21">
        <f t="shared" si="25"/>
        <v>1798000</v>
      </c>
      <c r="G306" s="21">
        <f>SUM(G307:G312)</f>
        <v>1798000</v>
      </c>
      <c r="H306" s="22"/>
      <c r="I306" s="22"/>
      <c r="J306" s="22"/>
      <c r="K306" s="22"/>
      <c r="L306" s="23">
        <f t="shared" si="24"/>
        <v>0.895844834492916</v>
      </c>
    </row>
    <row r="307" spans="1:12" ht="25.5">
      <c r="A307" s="24"/>
      <c r="B307" s="40">
        <v>4110</v>
      </c>
      <c r="C307" s="26" t="s">
        <v>42</v>
      </c>
      <c r="D307" s="21">
        <v>740</v>
      </c>
      <c r="E307" s="21">
        <v>740</v>
      </c>
      <c r="F307" s="21"/>
      <c r="G307" s="21"/>
      <c r="H307" s="22"/>
      <c r="I307" s="22"/>
      <c r="J307" s="22"/>
      <c r="K307" s="22"/>
      <c r="L307" s="23"/>
    </row>
    <row r="308" spans="1:12" ht="12.75">
      <c r="A308" s="24"/>
      <c r="B308" s="40">
        <v>4120</v>
      </c>
      <c r="C308" s="26" t="s">
        <v>43</v>
      </c>
      <c r="D308" s="21">
        <v>140</v>
      </c>
      <c r="E308" s="21">
        <v>140</v>
      </c>
      <c r="F308" s="21"/>
      <c r="G308" s="21"/>
      <c r="H308" s="22"/>
      <c r="I308" s="22"/>
      <c r="J308" s="22"/>
      <c r="K308" s="22"/>
      <c r="L308" s="23"/>
    </row>
    <row r="309" spans="1:12" ht="12.75">
      <c r="A309" s="24"/>
      <c r="B309" s="40">
        <v>4170</v>
      </c>
      <c r="C309" s="26" t="s">
        <v>36</v>
      </c>
      <c r="D309" s="21">
        <v>4000</v>
      </c>
      <c r="E309" s="21">
        <v>4000</v>
      </c>
      <c r="F309" s="21"/>
      <c r="G309" s="21"/>
      <c r="H309" s="22"/>
      <c r="I309" s="22"/>
      <c r="J309" s="22"/>
      <c r="K309" s="22"/>
      <c r="L309" s="23"/>
    </row>
    <row r="310" spans="1:12" ht="25.5">
      <c r="A310" s="24"/>
      <c r="B310" s="34" t="s">
        <v>62</v>
      </c>
      <c r="C310" s="21" t="s">
        <v>26</v>
      </c>
      <c r="D310" s="21">
        <v>1871164</v>
      </c>
      <c r="E310" s="21">
        <v>1871164</v>
      </c>
      <c r="F310" s="21">
        <f aca="true" t="shared" si="26" ref="F310:F315">G310</f>
        <v>1378000</v>
      </c>
      <c r="G310" s="21">
        <v>1378000</v>
      </c>
      <c r="H310" s="21"/>
      <c r="I310" s="22"/>
      <c r="J310" s="22"/>
      <c r="K310" s="22"/>
      <c r="L310" s="23">
        <f t="shared" si="24"/>
        <v>0.7364399913636646</v>
      </c>
    </row>
    <row r="311" spans="1:12" ht="25.5">
      <c r="A311" s="24"/>
      <c r="B311" s="34">
        <v>6050</v>
      </c>
      <c r="C311" s="26" t="s">
        <v>21</v>
      </c>
      <c r="D311" s="21">
        <v>80000</v>
      </c>
      <c r="E311" s="21">
        <v>80000</v>
      </c>
      <c r="F311" s="21">
        <f t="shared" si="26"/>
        <v>320000</v>
      </c>
      <c r="G311" s="21">
        <v>320000</v>
      </c>
      <c r="H311" s="21"/>
      <c r="I311" s="22"/>
      <c r="J311" s="22"/>
      <c r="K311" s="22"/>
      <c r="L311" s="23">
        <f>F311/E311</f>
        <v>4</v>
      </c>
    </row>
    <row r="312" spans="1:12" ht="38.25">
      <c r="A312" s="24"/>
      <c r="B312" s="34">
        <v>6060</v>
      </c>
      <c r="C312" s="26" t="s">
        <v>150</v>
      </c>
      <c r="D312" s="21">
        <v>51000</v>
      </c>
      <c r="E312" s="21">
        <v>51000</v>
      </c>
      <c r="F312" s="21">
        <f t="shared" si="26"/>
        <v>100000</v>
      </c>
      <c r="G312" s="21">
        <v>100000</v>
      </c>
      <c r="H312" s="21"/>
      <c r="I312" s="22"/>
      <c r="J312" s="22"/>
      <c r="K312" s="22"/>
      <c r="L312" s="23">
        <f>F312/E312</f>
        <v>1.9607843137254901</v>
      </c>
    </row>
    <row r="313" spans="1:12" ht="12.75">
      <c r="A313" s="24">
        <v>90013</v>
      </c>
      <c r="B313" s="40"/>
      <c r="C313" s="26" t="s">
        <v>125</v>
      </c>
      <c r="D313" s="21">
        <f>SUM(D314:D315)</f>
        <v>410000</v>
      </c>
      <c r="E313" s="21">
        <f>SUM(E314:E315)</f>
        <v>410000</v>
      </c>
      <c r="F313" s="21">
        <f t="shared" si="26"/>
        <v>345000</v>
      </c>
      <c r="G313" s="21">
        <f>SUM(G314:G315)</f>
        <v>345000</v>
      </c>
      <c r="H313" s="22"/>
      <c r="I313" s="22"/>
      <c r="J313" s="22"/>
      <c r="K313" s="22"/>
      <c r="L313" s="23">
        <f t="shared" si="24"/>
        <v>0.8414634146341463</v>
      </c>
    </row>
    <row r="314" spans="1:12" ht="38.25">
      <c r="A314" s="24"/>
      <c r="B314" s="40">
        <v>6060</v>
      </c>
      <c r="C314" s="26" t="s">
        <v>37</v>
      </c>
      <c r="D314" s="21">
        <v>80000</v>
      </c>
      <c r="E314" s="21">
        <v>80000</v>
      </c>
      <c r="F314" s="21">
        <f t="shared" si="26"/>
        <v>0</v>
      </c>
      <c r="G314" s="21"/>
      <c r="H314" s="22"/>
      <c r="I314" s="22"/>
      <c r="J314" s="22"/>
      <c r="K314" s="22"/>
      <c r="L314" s="23"/>
    </row>
    <row r="315" spans="1:12" ht="25.5">
      <c r="A315" s="24"/>
      <c r="B315" s="25" t="s">
        <v>126</v>
      </c>
      <c r="C315" s="21" t="s">
        <v>26</v>
      </c>
      <c r="D315" s="30">
        <v>330000</v>
      </c>
      <c r="E315" s="21">
        <v>330000</v>
      </c>
      <c r="F315" s="30">
        <f t="shared" si="26"/>
        <v>345000</v>
      </c>
      <c r="G315" s="30">
        <v>345000</v>
      </c>
      <c r="H315" s="30"/>
      <c r="I315" s="30"/>
      <c r="J315" s="30"/>
      <c r="K315" s="30"/>
      <c r="L315" s="23">
        <f t="shared" si="24"/>
        <v>1.0454545454545454</v>
      </c>
    </row>
    <row r="316" spans="1:12" ht="12.75">
      <c r="A316" s="24">
        <v>90015</v>
      </c>
      <c r="B316" s="40"/>
      <c r="C316" s="26" t="s">
        <v>127</v>
      </c>
      <c r="D316" s="21">
        <f>SUM(D317:D318)</f>
        <v>6700000</v>
      </c>
      <c r="E316" s="21">
        <f>SUM(E317:E318)</f>
        <v>6700000</v>
      </c>
      <c r="F316" s="21">
        <f>SUM(F317:F318)</f>
        <v>6615730</v>
      </c>
      <c r="G316" s="21">
        <f>SUM(G317:G318)</f>
        <v>6615730</v>
      </c>
      <c r="H316" s="22"/>
      <c r="I316" s="22"/>
      <c r="J316" s="21"/>
      <c r="K316" s="21"/>
      <c r="L316" s="23">
        <f t="shared" si="24"/>
        <v>0.9874223880597015</v>
      </c>
    </row>
    <row r="317" spans="1:12" ht="38.25">
      <c r="A317" s="24"/>
      <c r="B317" s="40">
        <v>2650</v>
      </c>
      <c r="C317" s="33" t="s">
        <v>128</v>
      </c>
      <c r="D317" s="30">
        <v>6300000</v>
      </c>
      <c r="E317" s="21">
        <v>6300000</v>
      </c>
      <c r="F317" s="30">
        <f>G317</f>
        <v>6315730</v>
      </c>
      <c r="G317" s="30">
        <v>6315730</v>
      </c>
      <c r="H317" s="30"/>
      <c r="I317" s="30"/>
      <c r="J317" s="30"/>
      <c r="K317" s="30"/>
      <c r="L317" s="23">
        <f t="shared" si="24"/>
        <v>1.0024968253968254</v>
      </c>
    </row>
    <row r="318" spans="1:12" ht="76.5">
      <c r="A318" s="24"/>
      <c r="B318" s="40">
        <v>6210</v>
      </c>
      <c r="C318" s="33" t="s">
        <v>22</v>
      </c>
      <c r="D318" s="30">
        <v>400000</v>
      </c>
      <c r="E318" s="21">
        <v>400000</v>
      </c>
      <c r="F318" s="30">
        <f>G318</f>
        <v>300000</v>
      </c>
      <c r="G318" s="30">
        <v>300000</v>
      </c>
      <c r="H318" s="30"/>
      <c r="I318" s="30"/>
      <c r="J318" s="30"/>
      <c r="K318" s="30"/>
      <c r="L318" s="23">
        <f t="shared" si="24"/>
        <v>0.75</v>
      </c>
    </row>
    <row r="319" spans="1:12" ht="38.25">
      <c r="A319" s="24">
        <v>90020</v>
      </c>
      <c r="B319" s="40"/>
      <c r="C319" s="33" t="s">
        <v>129</v>
      </c>
      <c r="D319" s="30">
        <f>SUM(D320)</f>
        <v>245459</v>
      </c>
      <c r="E319" s="21">
        <f>SUM(E320)</f>
        <v>245459</v>
      </c>
      <c r="F319" s="30">
        <f>SUM(F320)</f>
        <v>120000</v>
      </c>
      <c r="G319" s="30">
        <f>SUM(G320)</f>
        <v>120000</v>
      </c>
      <c r="H319" s="30"/>
      <c r="I319" s="30"/>
      <c r="J319" s="30"/>
      <c r="K319" s="30"/>
      <c r="L319" s="23">
        <f t="shared" si="24"/>
        <v>0.48888001662192054</v>
      </c>
    </row>
    <row r="320" spans="1:12" ht="25.5">
      <c r="A320" s="24"/>
      <c r="B320" s="25" t="s">
        <v>62</v>
      </c>
      <c r="C320" s="33" t="s">
        <v>26</v>
      </c>
      <c r="D320" s="30">
        <v>245459</v>
      </c>
      <c r="E320" s="21">
        <v>245459</v>
      </c>
      <c r="F320" s="30">
        <f aca="true" t="shared" si="27" ref="F320:F327">G320</f>
        <v>120000</v>
      </c>
      <c r="G320" s="30">
        <v>120000</v>
      </c>
      <c r="H320" s="30"/>
      <c r="I320" s="30"/>
      <c r="J320" s="30"/>
      <c r="K320" s="30"/>
      <c r="L320" s="23">
        <f t="shared" si="24"/>
        <v>0.48888001662192054</v>
      </c>
    </row>
    <row r="321" spans="1:12" ht="12.75">
      <c r="A321" s="24">
        <v>90095</v>
      </c>
      <c r="B321" s="40"/>
      <c r="C321" s="26" t="s">
        <v>24</v>
      </c>
      <c r="D321" s="21">
        <f>SUM(D322:D327)</f>
        <v>316881</v>
      </c>
      <c r="E321" s="21">
        <f>SUM(E322:E327)</f>
        <v>316881</v>
      </c>
      <c r="F321" s="21">
        <f t="shared" si="27"/>
        <v>116400</v>
      </c>
      <c r="G321" s="21">
        <f>SUM(G322:G327)</f>
        <v>116400</v>
      </c>
      <c r="H321" s="22"/>
      <c r="I321" s="22"/>
      <c r="J321" s="22"/>
      <c r="K321" s="22"/>
      <c r="L321" s="23">
        <f t="shared" si="24"/>
        <v>0.3673303227394511</v>
      </c>
    </row>
    <row r="322" spans="1:12" ht="25.5">
      <c r="A322" s="24"/>
      <c r="B322" s="24">
        <v>4040</v>
      </c>
      <c r="C322" s="26" t="s">
        <v>50</v>
      </c>
      <c r="D322" s="21">
        <v>30300</v>
      </c>
      <c r="E322" s="21">
        <v>30300</v>
      </c>
      <c r="F322" s="21"/>
      <c r="G322" s="21"/>
      <c r="H322" s="22"/>
      <c r="I322" s="22"/>
      <c r="J322" s="22"/>
      <c r="K322" s="22"/>
      <c r="L322" s="23"/>
    </row>
    <row r="323" spans="1:12" ht="25.5">
      <c r="A323" s="24"/>
      <c r="B323" s="24">
        <v>4110</v>
      </c>
      <c r="C323" s="26" t="s">
        <v>42</v>
      </c>
      <c r="D323" s="21">
        <v>5210</v>
      </c>
      <c r="E323" s="21">
        <v>5210</v>
      </c>
      <c r="F323" s="21">
        <f t="shared" si="27"/>
        <v>0</v>
      </c>
      <c r="G323" s="21"/>
      <c r="H323" s="22"/>
      <c r="I323" s="22"/>
      <c r="J323" s="22"/>
      <c r="K323" s="22"/>
      <c r="L323" s="23"/>
    </row>
    <row r="324" spans="1:12" ht="12.75">
      <c r="A324" s="24"/>
      <c r="B324" s="40">
        <v>4120</v>
      </c>
      <c r="C324" s="26" t="s">
        <v>43</v>
      </c>
      <c r="D324" s="21">
        <v>750</v>
      </c>
      <c r="E324" s="21">
        <v>750</v>
      </c>
      <c r="F324" s="21">
        <f t="shared" si="27"/>
        <v>0</v>
      </c>
      <c r="G324" s="21"/>
      <c r="H324" s="22"/>
      <c r="I324" s="22"/>
      <c r="J324" s="22"/>
      <c r="K324" s="22"/>
      <c r="L324" s="23"/>
    </row>
    <row r="325" spans="1:12" ht="25.5">
      <c r="A325" s="35"/>
      <c r="B325" s="42">
        <v>6050</v>
      </c>
      <c r="C325" s="33" t="s">
        <v>21</v>
      </c>
      <c r="D325" s="21">
        <v>70000</v>
      </c>
      <c r="E325" s="21">
        <v>70000</v>
      </c>
      <c r="F325" s="21">
        <f t="shared" si="27"/>
        <v>0</v>
      </c>
      <c r="G325" s="21"/>
      <c r="H325" s="21"/>
      <c r="I325" s="22"/>
      <c r="J325" s="21"/>
      <c r="K325" s="21"/>
      <c r="L325" s="23"/>
    </row>
    <row r="326" spans="1:12" ht="38.25">
      <c r="A326" s="35"/>
      <c r="B326" s="42">
        <v>6060</v>
      </c>
      <c r="C326" s="33" t="s">
        <v>37</v>
      </c>
      <c r="D326" s="21">
        <v>5600</v>
      </c>
      <c r="E326" s="21">
        <v>5600</v>
      </c>
      <c r="F326" s="21"/>
      <c r="G326" s="21"/>
      <c r="H326" s="21"/>
      <c r="I326" s="22"/>
      <c r="J326" s="21"/>
      <c r="K326" s="21"/>
      <c r="L326" s="23"/>
    </row>
    <row r="327" spans="1:12" ht="25.5">
      <c r="A327" s="35"/>
      <c r="B327" s="34" t="s">
        <v>164</v>
      </c>
      <c r="C327" s="33" t="s">
        <v>26</v>
      </c>
      <c r="D327" s="21">
        <v>205021</v>
      </c>
      <c r="E327" s="21">
        <v>205021</v>
      </c>
      <c r="F327" s="21">
        <f t="shared" si="27"/>
        <v>116400</v>
      </c>
      <c r="G327" s="21">
        <v>116400</v>
      </c>
      <c r="H327" s="21"/>
      <c r="I327" s="22"/>
      <c r="J327" s="21"/>
      <c r="K327" s="21"/>
      <c r="L327" s="23">
        <f t="shared" si="24"/>
        <v>0.5677467186288234</v>
      </c>
    </row>
    <row r="328" spans="1:12" ht="45">
      <c r="A328" s="27">
        <v>921</v>
      </c>
      <c r="B328" s="41"/>
      <c r="C328" s="17" t="s">
        <v>130</v>
      </c>
      <c r="D328" s="18">
        <f>SUM(D329,D335,D342)</f>
        <v>2427040</v>
      </c>
      <c r="E328" s="18">
        <f>SUM(E329,E335,E342)</f>
        <v>2427040</v>
      </c>
      <c r="F328" s="18">
        <f>SUM(F329,F333,F335,F338,F342)</f>
        <v>2863130</v>
      </c>
      <c r="G328" s="18">
        <f>SUM(G329,G333,G335,G338,G342)</f>
        <v>2863130</v>
      </c>
      <c r="H328" s="18"/>
      <c r="I328" s="18"/>
      <c r="J328" s="18"/>
      <c r="K328" s="18"/>
      <c r="L328" s="38">
        <f t="shared" si="24"/>
        <v>1.1796797745401806</v>
      </c>
    </row>
    <row r="329" spans="1:12" ht="25.5">
      <c r="A329" s="24">
        <v>92105</v>
      </c>
      <c r="B329" s="40"/>
      <c r="C329" s="26" t="s">
        <v>131</v>
      </c>
      <c r="D329" s="21">
        <f>SUM(D330:D332)</f>
        <v>170000</v>
      </c>
      <c r="E329" s="21">
        <f>SUM(E330:E332)</f>
        <v>170000</v>
      </c>
      <c r="F329" s="21">
        <f>G329</f>
        <v>150000</v>
      </c>
      <c r="G329" s="21">
        <f>SUM(G331:G332)</f>
        <v>150000</v>
      </c>
      <c r="H329" s="22"/>
      <c r="I329" s="22"/>
      <c r="J329" s="22"/>
      <c r="K329" s="22"/>
      <c r="L329" s="23">
        <f t="shared" si="24"/>
        <v>0.8823529411764706</v>
      </c>
    </row>
    <row r="330" spans="1:12" ht="63.75">
      <c r="A330" s="24"/>
      <c r="B330" s="24">
        <v>2810</v>
      </c>
      <c r="C330" s="26" t="s">
        <v>98</v>
      </c>
      <c r="D330" s="21">
        <v>15000</v>
      </c>
      <c r="E330" s="21">
        <v>15000</v>
      </c>
      <c r="F330" s="21"/>
      <c r="G330" s="21"/>
      <c r="H330" s="22"/>
      <c r="I330" s="22"/>
      <c r="J330" s="22"/>
      <c r="K330" s="22"/>
      <c r="L330" s="23"/>
    </row>
    <row r="331" spans="1:12" ht="63.75">
      <c r="A331" s="24"/>
      <c r="B331" s="40">
        <v>2820</v>
      </c>
      <c r="C331" s="26" t="s">
        <v>29</v>
      </c>
      <c r="D331" s="21">
        <v>42000</v>
      </c>
      <c r="E331" s="21">
        <v>42000</v>
      </c>
      <c r="F331" s="21">
        <f>G331</f>
        <v>60000</v>
      </c>
      <c r="G331" s="21">
        <v>60000</v>
      </c>
      <c r="H331" s="21"/>
      <c r="I331" s="21"/>
      <c r="J331" s="21"/>
      <c r="K331" s="21"/>
      <c r="L331" s="23">
        <f t="shared" si="24"/>
        <v>1.4285714285714286</v>
      </c>
    </row>
    <row r="332" spans="1:12" ht="12.75">
      <c r="A332" s="24"/>
      <c r="B332" s="40">
        <v>4300</v>
      </c>
      <c r="C332" s="26" t="s">
        <v>19</v>
      </c>
      <c r="D332" s="21">
        <v>113000</v>
      </c>
      <c r="E332" s="21">
        <v>113000</v>
      </c>
      <c r="F332" s="21">
        <f>G332</f>
        <v>90000</v>
      </c>
      <c r="G332" s="21">
        <v>90000</v>
      </c>
      <c r="H332" s="21"/>
      <c r="I332" s="21"/>
      <c r="J332" s="21"/>
      <c r="K332" s="21"/>
      <c r="L332" s="23">
        <f t="shared" si="24"/>
        <v>0.7964601769911505</v>
      </c>
    </row>
    <row r="333" spans="1:12" ht="25.5">
      <c r="A333" s="24">
        <v>92108</v>
      </c>
      <c r="B333" s="40"/>
      <c r="C333" s="26" t="s">
        <v>165</v>
      </c>
      <c r="D333" s="21"/>
      <c r="E333" s="21"/>
      <c r="F333" s="21">
        <f>F334</f>
        <v>450000</v>
      </c>
      <c r="G333" s="21">
        <f>G334</f>
        <v>450000</v>
      </c>
      <c r="H333" s="21"/>
      <c r="I333" s="21"/>
      <c r="J333" s="21"/>
      <c r="K333" s="21"/>
      <c r="L333" s="23"/>
    </row>
    <row r="334" spans="1:12" ht="38.25">
      <c r="A334" s="24"/>
      <c r="B334" s="40">
        <v>2480</v>
      </c>
      <c r="C334" s="26" t="s">
        <v>179</v>
      </c>
      <c r="D334" s="21"/>
      <c r="E334" s="21"/>
      <c r="F334" s="21">
        <f>G334</f>
        <v>450000</v>
      </c>
      <c r="G334" s="21">
        <v>450000</v>
      </c>
      <c r="H334" s="21"/>
      <c r="I334" s="21"/>
      <c r="J334" s="21"/>
      <c r="K334" s="21"/>
      <c r="L334" s="23"/>
    </row>
    <row r="335" spans="1:12" ht="25.5">
      <c r="A335" s="24">
        <v>92109</v>
      </c>
      <c r="B335" s="40"/>
      <c r="C335" s="26" t="s">
        <v>132</v>
      </c>
      <c r="D335" s="21">
        <f>SUM(D336)</f>
        <v>2093990</v>
      </c>
      <c r="E335" s="21">
        <f>SUM(E336)</f>
        <v>2093990</v>
      </c>
      <c r="F335" s="21">
        <f>SUM(F336:F337)</f>
        <v>1993130</v>
      </c>
      <c r="G335" s="21">
        <f>SUM(G336:G337)</f>
        <v>1993130</v>
      </c>
      <c r="H335" s="22"/>
      <c r="I335" s="22"/>
      <c r="J335" s="22"/>
      <c r="K335" s="22"/>
      <c r="L335" s="23">
        <f t="shared" si="24"/>
        <v>0.9518335808671483</v>
      </c>
    </row>
    <row r="336" spans="1:12" ht="38.25">
      <c r="A336" s="24"/>
      <c r="B336" s="40">
        <v>2480</v>
      </c>
      <c r="C336" s="26" t="s">
        <v>179</v>
      </c>
      <c r="D336" s="21">
        <v>2093990</v>
      </c>
      <c r="E336" s="21">
        <v>2093990</v>
      </c>
      <c r="F336" s="21">
        <f>G336</f>
        <v>1983130</v>
      </c>
      <c r="G336" s="21">
        <v>1983130</v>
      </c>
      <c r="H336" s="22"/>
      <c r="I336" s="22"/>
      <c r="J336" s="22"/>
      <c r="K336" s="22"/>
      <c r="L336" s="23">
        <f t="shared" si="24"/>
        <v>0.9470580088730127</v>
      </c>
    </row>
    <row r="337" spans="1:12" ht="89.25">
      <c r="A337" s="24"/>
      <c r="B337" s="40">
        <v>6220</v>
      </c>
      <c r="C337" s="26" t="s">
        <v>168</v>
      </c>
      <c r="D337" s="21"/>
      <c r="E337" s="21"/>
      <c r="F337" s="21">
        <f>G337</f>
        <v>10000</v>
      </c>
      <c r="G337" s="21">
        <v>10000</v>
      </c>
      <c r="H337" s="22"/>
      <c r="I337" s="22"/>
      <c r="J337" s="22"/>
      <c r="K337" s="22"/>
      <c r="L337" s="23"/>
    </row>
    <row r="338" spans="1:12" ht="25.5">
      <c r="A338" s="24">
        <v>92120</v>
      </c>
      <c r="B338" s="40"/>
      <c r="C338" s="26" t="s">
        <v>133</v>
      </c>
      <c r="D338" s="21"/>
      <c r="E338" s="21"/>
      <c r="F338" s="21">
        <f>SUM(F339:F341)</f>
        <v>120000</v>
      </c>
      <c r="G338" s="21">
        <f>SUM(G339:G341)</f>
        <v>120000</v>
      </c>
      <c r="H338" s="22"/>
      <c r="I338" s="22"/>
      <c r="J338" s="22"/>
      <c r="K338" s="22"/>
      <c r="L338" s="23"/>
    </row>
    <row r="339" spans="1:12" ht="102">
      <c r="A339" s="24"/>
      <c r="B339" s="40">
        <v>2730</v>
      </c>
      <c r="C339" s="26" t="s">
        <v>166</v>
      </c>
      <c r="D339" s="21"/>
      <c r="E339" s="21"/>
      <c r="F339" s="21">
        <f aca="true" t="shared" si="28" ref="F339:F344">G339</f>
        <v>40000</v>
      </c>
      <c r="G339" s="21">
        <v>40000</v>
      </c>
      <c r="H339" s="22"/>
      <c r="I339" s="22"/>
      <c r="J339" s="22"/>
      <c r="K339" s="22"/>
      <c r="L339" s="23"/>
    </row>
    <row r="340" spans="1:12" ht="63.75">
      <c r="A340" s="24"/>
      <c r="B340" s="40">
        <v>2820</v>
      </c>
      <c r="C340" s="26" t="s">
        <v>29</v>
      </c>
      <c r="D340" s="21"/>
      <c r="E340" s="21"/>
      <c r="F340" s="21">
        <f t="shared" si="28"/>
        <v>40000</v>
      </c>
      <c r="G340" s="21">
        <v>40000</v>
      </c>
      <c r="H340" s="22"/>
      <c r="I340" s="22"/>
      <c r="J340" s="22"/>
      <c r="K340" s="22"/>
      <c r="L340" s="23"/>
    </row>
    <row r="341" spans="1:12" ht="89.25">
      <c r="A341" s="24"/>
      <c r="B341" s="40">
        <v>6230</v>
      </c>
      <c r="C341" s="26" t="s">
        <v>167</v>
      </c>
      <c r="D341" s="21"/>
      <c r="E341" s="21"/>
      <c r="F341" s="21">
        <f t="shared" si="28"/>
        <v>40000</v>
      </c>
      <c r="G341" s="21">
        <v>40000</v>
      </c>
      <c r="H341" s="22"/>
      <c r="I341" s="22"/>
      <c r="J341" s="22"/>
      <c r="K341" s="22"/>
      <c r="L341" s="23"/>
    </row>
    <row r="342" spans="1:12" ht="12.75">
      <c r="A342" s="24">
        <v>92195</v>
      </c>
      <c r="B342" s="40"/>
      <c r="C342" s="21" t="s">
        <v>24</v>
      </c>
      <c r="D342" s="21">
        <f>SUM(D343:D343)</f>
        <v>163050</v>
      </c>
      <c r="E342" s="21">
        <f>SUM(E343:E343)</f>
        <v>163050</v>
      </c>
      <c r="F342" s="21">
        <f t="shared" si="28"/>
        <v>150000</v>
      </c>
      <c r="G342" s="21">
        <f>SUM(G343:G343)</f>
        <v>150000</v>
      </c>
      <c r="H342" s="22"/>
      <c r="I342" s="22"/>
      <c r="J342" s="22"/>
      <c r="K342" s="22"/>
      <c r="L342" s="23">
        <f t="shared" si="24"/>
        <v>0.9199632014719411</v>
      </c>
    </row>
    <row r="343" spans="1:12" ht="25.5">
      <c r="A343" s="32"/>
      <c r="B343" s="36" t="s">
        <v>30</v>
      </c>
      <c r="C343" s="33" t="s">
        <v>26</v>
      </c>
      <c r="D343" s="30">
        <v>163050</v>
      </c>
      <c r="E343" s="30">
        <v>163050</v>
      </c>
      <c r="F343" s="30">
        <f t="shared" si="28"/>
        <v>150000</v>
      </c>
      <c r="G343" s="30">
        <v>150000</v>
      </c>
      <c r="H343" s="30"/>
      <c r="I343" s="30"/>
      <c r="J343" s="30"/>
      <c r="K343" s="30"/>
      <c r="L343" s="23">
        <f t="shared" si="24"/>
        <v>0.9199632014719411</v>
      </c>
    </row>
    <row r="344" spans="1:12" ht="30">
      <c r="A344" s="27">
        <v>926</v>
      </c>
      <c r="B344" s="41"/>
      <c r="C344" s="17" t="s">
        <v>134</v>
      </c>
      <c r="D344" s="18">
        <f>SUM(D345,D348,D359,D361)</f>
        <v>9791258</v>
      </c>
      <c r="E344" s="18">
        <f>SUM(E345,E348,E359,E361)</f>
        <v>9791258</v>
      </c>
      <c r="F344" s="18">
        <f t="shared" si="28"/>
        <v>7377600</v>
      </c>
      <c r="G344" s="18">
        <f>SUM(G345,G348,G359,G361)</f>
        <v>7377600</v>
      </c>
      <c r="H344" s="18"/>
      <c r="I344" s="18"/>
      <c r="J344" s="18"/>
      <c r="K344" s="18"/>
      <c r="L344" s="19">
        <f t="shared" si="24"/>
        <v>0.7534884689995913</v>
      </c>
    </row>
    <row r="345" spans="1:12" ht="12.75">
      <c r="A345" s="24">
        <v>92601</v>
      </c>
      <c r="B345" s="40"/>
      <c r="C345" s="26" t="s">
        <v>135</v>
      </c>
      <c r="D345" s="21">
        <f>SUM(D346:D347)</f>
        <v>2577000</v>
      </c>
      <c r="E345" s="21">
        <f>SUM(E346:E347)</f>
        <v>2577000</v>
      </c>
      <c r="F345" s="21">
        <f>SUM(F346:F347)</f>
        <v>206000</v>
      </c>
      <c r="G345" s="21">
        <f>SUM(G346:G347)</f>
        <v>206000</v>
      </c>
      <c r="H345" s="21"/>
      <c r="I345" s="21"/>
      <c r="J345" s="21"/>
      <c r="K345" s="21"/>
      <c r="L345" s="23">
        <f t="shared" si="24"/>
        <v>0.07993791230112533</v>
      </c>
    </row>
    <row r="346" spans="1:12" ht="25.5">
      <c r="A346" s="24"/>
      <c r="B346" s="40">
        <v>6050</v>
      </c>
      <c r="C346" s="26" t="s">
        <v>21</v>
      </c>
      <c r="D346" s="21">
        <v>2332000</v>
      </c>
      <c r="E346" s="21">
        <v>2332000</v>
      </c>
      <c r="F346" s="21">
        <f>G346</f>
        <v>10000</v>
      </c>
      <c r="G346" s="21">
        <v>10000</v>
      </c>
      <c r="H346" s="21"/>
      <c r="I346" s="21"/>
      <c r="J346" s="21"/>
      <c r="K346" s="21"/>
      <c r="L346" s="23">
        <f t="shared" si="24"/>
        <v>0.004288164665523156</v>
      </c>
    </row>
    <row r="347" spans="1:12" ht="25.5">
      <c r="A347" s="24"/>
      <c r="B347" s="34" t="s">
        <v>62</v>
      </c>
      <c r="C347" s="33" t="s">
        <v>26</v>
      </c>
      <c r="D347" s="21">
        <v>245000</v>
      </c>
      <c r="E347" s="21">
        <v>245000</v>
      </c>
      <c r="F347" s="21">
        <f aca="true" t="shared" si="29" ref="F347:F355">G347</f>
        <v>196000</v>
      </c>
      <c r="G347" s="21">
        <v>196000</v>
      </c>
      <c r="H347" s="21"/>
      <c r="I347" s="21"/>
      <c r="J347" s="21"/>
      <c r="K347" s="21"/>
      <c r="L347" s="23">
        <f t="shared" si="24"/>
        <v>0.8</v>
      </c>
    </row>
    <row r="348" spans="1:12" ht="12.75">
      <c r="A348" s="24">
        <v>92604</v>
      </c>
      <c r="B348" s="40"/>
      <c r="C348" s="26" t="s">
        <v>136</v>
      </c>
      <c r="D348" s="21">
        <f>SUM(D349:D358)</f>
        <v>4219258</v>
      </c>
      <c r="E348" s="21">
        <f>SUM(E349:E358)</f>
        <v>4219258</v>
      </c>
      <c r="F348" s="21">
        <f t="shared" si="29"/>
        <v>3795600</v>
      </c>
      <c r="G348" s="21">
        <f>SUM(G349:G358)</f>
        <v>3795600</v>
      </c>
      <c r="H348" s="22"/>
      <c r="I348" s="22"/>
      <c r="J348" s="22"/>
      <c r="K348" s="22"/>
      <c r="L348" s="23">
        <f t="shared" si="24"/>
        <v>0.8995894538802794</v>
      </c>
    </row>
    <row r="349" spans="1:12" ht="38.25">
      <c r="A349" s="24"/>
      <c r="B349" s="40">
        <v>2650</v>
      </c>
      <c r="C349" s="26" t="s">
        <v>172</v>
      </c>
      <c r="D349" s="21">
        <v>1512737</v>
      </c>
      <c r="E349" s="21">
        <v>1512737</v>
      </c>
      <c r="F349" s="21">
        <f t="shared" si="29"/>
        <v>0</v>
      </c>
      <c r="G349" s="21"/>
      <c r="H349" s="21"/>
      <c r="I349" s="21"/>
      <c r="J349" s="21"/>
      <c r="K349" s="21"/>
      <c r="L349" s="23"/>
    </row>
    <row r="350" spans="1:12" ht="25.5">
      <c r="A350" s="24"/>
      <c r="B350" s="40">
        <v>4010</v>
      </c>
      <c r="C350" s="26" t="s">
        <v>49</v>
      </c>
      <c r="D350" s="21">
        <v>316290</v>
      </c>
      <c r="E350" s="21">
        <v>316290</v>
      </c>
      <c r="F350" s="21">
        <f t="shared" si="29"/>
        <v>1278000</v>
      </c>
      <c r="G350" s="21">
        <v>1278000</v>
      </c>
      <c r="H350" s="21"/>
      <c r="I350" s="21"/>
      <c r="J350" s="21"/>
      <c r="K350" s="21"/>
      <c r="L350" s="23">
        <f t="shared" si="24"/>
        <v>4.040595655885421</v>
      </c>
    </row>
    <row r="351" spans="1:12" ht="25.5">
      <c r="A351" s="24"/>
      <c r="B351" s="40">
        <v>4040</v>
      </c>
      <c r="C351" s="26" t="s">
        <v>50</v>
      </c>
      <c r="D351" s="21"/>
      <c r="E351" s="21"/>
      <c r="F351" s="21">
        <f t="shared" si="29"/>
        <v>108400</v>
      </c>
      <c r="G351" s="21">
        <v>108400</v>
      </c>
      <c r="H351" s="21"/>
      <c r="I351" s="21"/>
      <c r="J351" s="21"/>
      <c r="K351" s="21"/>
      <c r="L351" s="23"/>
    </row>
    <row r="352" spans="1:12" ht="25.5">
      <c r="A352" s="24"/>
      <c r="B352" s="40">
        <v>4110</v>
      </c>
      <c r="C352" s="26" t="s">
        <v>151</v>
      </c>
      <c r="D352" s="21">
        <v>55200</v>
      </c>
      <c r="E352" s="21">
        <v>55200</v>
      </c>
      <c r="F352" s="21">
        <f t="shared" si="29"/>
        <v>245568</v>
      </c>
      <c r="G352" s="21">
        <v>245568</v>
      </c>
      <c r="H352" s="21"/>
      <c r="I352" s="21"/>
      <c r="J352" s="21"/>
      <c r="K352" s="21"/>
      <c r="L352" s="23">
        <f>F352/E352</f>
        <v>4.448695652173913</v>
      </c>
    </row>
    <row r="353" spans="1:12" ht="12.75">
      <c r="A353" s="24"/>
      <c r="B353" s="40">
        <v>4170</v>
      </c>
      <c r="C353" s="26" t="s">
        <v>36</v>
      </c>
      <c r="D353" s="21">
        <v>22500</v>
      </c>
      <c r="E353" s="21">
        <v>22500</v>
      </c>
      <c r="F353" s="21">
        <f t="shared" si="29"/>
        <v>98400</v>
      </c>
      <c r="G353" s="21">
        <v>98400</v>
      </c>
      <c r="H353" s="21"/>
      <c r="I353" s="21"/>
      <c r="J353" s="21"/>
      <c r="K353" s="21"/>
      <c r="L353" s="23">
        <f>F353/E353</f>
        <v>4.373333333333333</v>
      </c>
    </row>
    <row r="354" spans="1:12" ht="12.75">
      <c r="A354" s="24"/>
      <c r="B354" s="40">
        <v>4120</v>
      </c>
      <c r="C354" s="26" t="s">
        <v>43</v>
      </c>
      <c r="D354" s="21">
        <v>7770</v>
      </c>
      <c r="E354" s="21">
        <v>7770</v>
      </c>
      <c r="F354" s="21">
        <f t="shared" si="29"/>
        <v>34665</v>
      </c>
      <c r="G354" s="21">
        <v>34665</v>
      </c>
      <c r="H354" s="21"/>
      <c r="I354" s="21"/>
      <c r="J354" s="21"/>
      <c r="K354" s="21"/>
      <c r="L354" s="23">
        <f>F354/E354</f>
        <v>4.461389961389961</v>
      </c>
    </row>
    <row r="355" spans="1:12" ht="25.5">
      <c r="A355" s="24"/>
      <c r="B355" s="25" t="s">
        <v>159</v>
      </c>
      <c r="C355" s="26" t="s">
        <v>26</v>
      </c>
      <c r="D355" s="21">
        <v>1584761</v>
      </c>
      <c r="E355" s="21">
        <v>1584761</v>
      </c>
      <c r="F355" s="21">
        <f t="shared" si="29"/>
        <v>1925567</v>
      </c>
      <c r="G355" s="21">
        <v>1925567</v>
      </c>
      <c r="H355" s="21"/>
      <c r="I355" s="21"/>
      <c r="J355" s="21"/>
      <c r="K355" s="21"/>
      <c r="L355" s="23">
        <f>F355/E355</f>
        <v>1.215051985756843</v>
      </c>
    </row>
    <row r="356" spans="1:12" ht="25.5">
      <c r="A356" s="24"/>
      <c r="B356" s="25">
        <v>6050</v>
      </c>
      <c r="C356" s="26" t="s">
        <v>21</v>
      </c>
      <c r="D356" s="21">
        <v>153720</v>
      </c>
      <c r="E356" s="21">
        <v>153720</v>
      </c>
      <c r="F356" s="21"/>
      <c r="G356" s="21"/>
      <c r="H356" s="21"/>
      <c r="I356" s="21"/>
      <c r="J356" s="21"/>
      <c r="K356" s="21"/>
      <c r="L356" s="23"/>
    </row>
    <row r="357" spans="1:12" ht="38.25">
      <c r="A357" s="24"/>
      <c r="B357" s="25">
        <v>6060</v>
      </c>
      <c r="C357" s="26" t="s">
        <v>37</v>
      </c>
      <c r="D357" s="21">
        <v>145000</v>
      </c>
      <c r="E357" s="21">
        <v>145000</v>
      </c>
      <c r="F357" s="21"/>
      <c r="G357" s="21">
        <v>105000</v>
      </c>
      <c r="H357" s="21"/>
      <c r="I357" s="21"/>
      <c r="J357" s="21"/>
      <c r="K357" s="21"/>
      <c r="L357" s="23"/>
    </row>
    <row r="358" spans="1:12" ht="76.5">
      <c r="A358" s="24"/>
      <c r="B358" s="25">
        <v>6210</v>
      </c>
      <c r="C358" s="26" t="s">
        <v>152</v>
      </c>
      <c r="D358" s="21">
        <v>421280</v>
      </c>
      <c r="E358" s="21">
        <v>421280</v>
      </c>
      <c r="F358" s="21"/>
      <c r="G358" s="21"/>
      <c r="H358" s="21"/>
      <c r="I358" s="21"/>
      <c r="J358" s="21"/>
      <c r="K358" s="21"/>
      <c r="L358" s="23"/>
    </row>
    <row r="359" spans="1:12" ht="25.5">
      <c r="A359" s="24">
        <v>92605</v>
      </c>
      <c r="B359" s="40"/>
      <c r="C359" s="26" t="s">
        <v>137</v>
      </c>
      <c r="D359" s="21">
        <f>SUM(D360:D360)</f>
        <v>2820000</v>
      </c>
      <c r="E359" s="21">
        <f>SUM(E360:E360)</f>
        <v>2820000</v>
      </c>
      <c r="F359" s="21">
        <f>G359</f>
        <v>3186000</v>
      </c>
      <c r="G359" s="21">
        <f>SUM(G360:G360)</f>
        <v>3186000</v>
      </c>
      <c r="H359" s="22"/>
      <c r="I359" s="22"/>
      <c r="J359" s="22"/>
      <c r="K359" s="22"/>
      <c r="L359" s="23">
        <f t="shared" si="24"/>
        <v>1.1297872340425532</v>
      </c>
    </row>
    <row r="360" spans="1:12" ht="63.75">
      <c r="A360" s="24"/>
      <c r="B360" s="40">
        <v>2820</v>
      </c>
      <c r="C360" s="26" t="s">
        <v>29</v>
      </c>
      <c r="D360" s="21">
        <v>2820000</v>
      </c>
      <c r="E360" s="21">
        <v>2820000</v>
      </c>
      <c r="F360" s="21">
        <f>G360</f>
        <v>3186000</v>
      </c>
      <c r="G360" s="21">
        <v>3186000</v>
      </c>
      <c r="H360" s="21"/>
      <c r="I360" s="21"/>
      <c r="J360" s="21"/>
      <c r="K360" s="21"/>
      <c r="L360" s="23">
        <f t="shared" si="24"/>
        <v>1.1297872340425532</v>
      </c>
    </row>
    <row r="361" spans="1:12" ht="12.75">
      <c r="A361" s="24">
        <v>92695</v>
      </c>
      <c r="B361" s="40"/>
      <c r="C361" s="21" t="s">
        <v>24</v>
      </c>
      <c r="D361" s="21">
        <f>SUM(D362:D362)</f>
        <v>175000</v>
      </c>
      <c r="E361" s="21">
        <f>SUM(E362:E362)</f>
        <v>175000</v>
      </c>
      <c r="F361" s="21">
        <f>G361</f>
        <v>190000</v>
      </c>
      <c r="G361" s="21">
        <f>SUM(G362:G362)</f>
        <v>190000</v>
      </c>
      <c r="H361" s="22"/>
      <c r="I361" s="22"/>
      <c r="J361" s="22"/>
      <c r="K361" s="22"/>
      <c r="L361" s="23">
        <f t="shared" si="24"/>
        <v>1.0857142857142856</v>
      </c>
    </row>
    <row r="362" spans="1:12" ht="26.25" thickBot="1">
      <c r="A362" s="8"/>
      <c r="B362" s="43" t="s">
        <v>30</v>
      </c>
      <c r="C362" s="44" t="s">
        <v>26</v>
      </c>
      <c r="D362" s="45">
        <v>175000</v>
      </c>
      <c r="E362" s="45">
        <v>175000</v>
      </c>
      <c r="F362" s="45">
        <f>G362</f>
        <v>190000</v>
      </c>
      <c r="G362" s="45">
        <v>190000</v>
      </c>
      <c r="H362" s="45"/>
      <c r="I362" s="45"/>
      <c r="J362" s="45"/>
      <c r="K362" s="45"/>
      <c r="L362" s="23">
        <f t="shared" si="24"/>
        <v>1.0857142857142856</v>
      </c>
    </row>
    <row r="363" spans="1:12" ht="15.75" thickBot="1">
      <c r="A363" s="46"/>
      <c r="B363" s="54" t="s">
        <v>138</v>
      </c>
      <c r="C363" s="55"/>
      <c r="D363" s="47">
        <f>SUM(D12,D17,D30,D37,D47,D61,D98,D107,D110,D128,D131,D140,D143,D201,D220,D268,D277,D295,D328,D344)</f>
        <v>396852785</v>
      </c>
      <c r="E363" s="47">
        <f>SUM(E12,E17,E30,E37,E47,E61,E98,E107,E110,E128,E131,E140,E143,E201,E220,E268,E277,E295,E328,E344)</f>
        <v>396852785</v>
      </c>
      <c r="F363" s="47">
        <f>SUM(F12,F17,F30,F37,F47,F61,F98,F110,F128,F131,F140,F143,F201,F220,F268,F277,F295,F328,F344)</f>
        <v>412427068</v>
      </c>
      <c r="G363" s="47">
        <f>SUM(G12,G17,G30,G37,G47,G61,G98,G107,G110,G128,G131,G140,G143,G201,G220,G268,G277,G295,G328,G344)</f>
        <v>322378395</v>
      </c>
      <c r="H363" s="47">
        <f>SUM(H220)</f>
        <v>13513000</v>
      </c>
      <c r="I363" s="47">
        <f>SUM(I47,,)</f>
        <v>15000</v>
      </c>
      <c r="J363" s="47">
        <f>SUM(J61,J98,J107,J110,J220)</f>
        <v>73674357</v>
      </c>
      <c r="K363" s="47">
        <f>SUM(K37,K61,K295)</f>
        <v>2846316</v>
      </c>
      <c r="L363" s="48">
        <f t="shared" si="24"/>
        <v>1.0392444845763147</v>
      </c>
    </row>
    <row r="365" ht="12.75">
      <c r="F365" s="53"/>
    </row>
  </sheetData>
  <mergeCells count="1">
    <mergeCell ref="B363:C363"/>
  </mergeCells>
  <printOptions/>
  <pageMargins left="0.3937007874015748" right="0.1968503937007874" top="0.3937007874015748" bottom="0.7874015748031497" header="0.5118110236220472" footer="0.5118110236220472"/>
  <pageSetup firstPageNumber="130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2007-03-12T08:20:34Z</cp:lastPrinted>
  <dcterms:created xsi:type="dcterms:W3CDTF">2005-11-18T12:26:13Z</dcterms:created>
  <dcterms:modified xsi:type="dcterms:W3CDTF">2007-03-12T08:24:39Z</dcterms:modified>
  <cp:category/>
  <cp:version/>
  <cp:contentType/>
  <cp:contentStatus/>
</cp:coreProperties>
</file>