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<sst xmlns="http://schemas.openxmlformats.org/spreadsheetml/2006/main" count="254" uniqueCount="136">
  <si>
    <t>PROGNOZA DOCHODÓW POWIATU NA 2007 ROK</t>
  </si>
  <si>
    <t>zał 3</t>
  </si>
  <si>
    <t>w PLN</t>
  </si>
  <si>
    <t>Plan 2007 rok</t>
  </si>
  <si>
    <t>Dz.  Roz §</t>
  </si>
  <si>
    <t>Wyszczególnienie</t>
  </si>
  <si>
    <t>Plan roczny na 2006</t>
  </si>
  <si>
    <t>Przewidywane wykonanie 2006</t>
  </si>
  <si>
    <t>Prognoza na 2007</t>
  </si>
  <si>
    <t>Dochody własne</t>
  </si>
  <si>
    <t>Subwencja równoważąca oświatowa  wyrównawcza</t>
  </si>
  <si>
    <t>Dotacja na zasadzie porozumień</t>
  </si>
  <si>
    <t>Dotacja celowa na zadania własne powiatu</t>
  </si>
  <si>
    <t>Dotacja celowa na zadania zlecone</t>
  </si>
  <si>
    <t>Środki z innych źródeł w tym: z UE</t>
  </si>
  <si>
    <t>Dynamika 5:4</t>
  </si>
  <si>
    <t>010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</si>
  <si>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</si>
  <si>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</si>
  <si>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</si>
  <si>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</si>
  <si>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</si>
  <si>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</si>
  <si>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020</t>
  </si>
  <si>
    <t>Leśnictwo</t>
  </si>
  <si>
    <t>02001</t>
  </si>
  <si>
    <t>Gospodarka leśna</t>
  </si>
  <si>
    <t>Transport i Łączność</t>
  </si>
  <si>
    <t>Drogi publiczne w miastach na prawach powiatu</t>
  </si>
  <si>
    <t>0570</t>
  </si>
  <si>
    <t>Grzywny, mandaty i inne kary pieniężne od ludności</t>
  </si>
  <si>
    <t>0580</t>
  </si>
  <si>
    <t>Grzywny i inne kary pieniężne od osób prawnych i innych jednostek organizacyjnych</t>
  </si>
  <si>
    <t xml:space="preserve">  </t>
  </si>
  <si>
    <t>0690</t>
  </si>
  <si>
    <t>Wpływy z różnych opłat</t>
  </si>
  <si>
    <t>0830</t>
  </si>
  <si>
    <t>Wpływy z usług</t>
  </si>
  <si>
    <t>0970</t>
  </si>
  <si>
    <t>Wpływy z różnych dochodów</t>
  </si>
  <si>
    <t xml:space="preserve">Wpływy z tytułu pomocy finansowej udzielanej między jednostkami samorządu terytorialnego na dofinansowanie własnych zadań inwestycyjnych i zakupów inwestycyjnych </t>
  </si>
  <si>
    <t>Dotacje celowe otrzymane z budżetu państwa na inwestycje i zakupy inwestycyjne realizowane przez powiat na podstawie porozumień z organami administracji rządowej</t>
  </si>
  <si>
    <t>Gospodarka mieszkaniowa</t>
  </si>
  <si>
    <t>Dochody jednostek samorządu terytorialnego związane z realizacją zadań z zakresu administracji rządowej oraz innych zadań zleconych ustawami</t>
  </si>
  <si>
    <t>Działalność usługowa</t>
  </si>
  <si>
    <t>Prace geodezyjne i kartograficzne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</si>
  <si>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</si>
  <si>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</si>
  <si>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 realizowane przez powiat</t>
  </si>
  <si>
    <t>Administracja publiczna</t>
  </si>
  <si>
    <t>Urzędy wojewódzkie</t>
  </si>
  <si>
    <t>Urzędy gmin(miast i miast na prawach powiatu)</t>
  </si>
  <si>
    <t>0920</t>
  </si>
  <si>
    <t>Pozostałe odsetki</t>
  </si>
  <si>
    <t>Komisje poborowe</t>
  </si>
  <si>
    <t>Bezpieczeństwo publiczne i ochrona przeciwpożarowa</t>
  </si>
  <si>
    <t>Komendy powiatowe Państwowej Straży Pożarnej</t>
  </si>
  <si>
    <t>Dochody od osób prawnych, od osób fizycznych i innych jednostek nie posiadających osobowości prawnej oraz wydatki związane z ich poborem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</si>
  <si>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</si>
  <si>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</si>
  <si>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</si>
  <si>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</si>
  <si>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</si>
  <si>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 xml:space="preserve">Wpływy z różnych opłat </t>
  </si>
  <si>
    <t>0910</t>
  </si>
  <si>
    <t>Odsetki od nieterminowych wpłat z tytułu  podatków i opłat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</si>
  <si>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</si>
  <si>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</si>
  <si>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</si>
  <si>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</si>
  <si>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</si>
  <si>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</si>
  <si>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Subwencje ogólne z budżetu państwa</t>
  </si>
  <si>
    <t>Uzupełnienie subwencji ogólnej dla jednostek samorządu terytorialnego</t>
  </si>
  <si>
    <t>Środki na utrzymanie rzecznych przepraw promowych oraz budowę, modernizację utrzymanie ochronę i zarządzanie drogami krajowymi i wojewódzkimi w granicach miast na prawach powiatu</t>
  </si>
  <si>
    <t>Część wyrównawcza subwencji ogólnej dla powiatu</t>
  </si>
  <si>
    <t>Różne rozliczenia finansowe</t>
  </si>
  <si>
    <t>Część równoważąca subwencji ogólnej dla powiatów</t>
  </si>
  <si>
    <t xml:space="preserve"> </t>
  </si>
  <si>
    <t>Oświata i wychowanie</t>
  </si>
  <si>
    <t>Szkoły podstawowe specjalne</t>
  </si>
  <si>
    <t>Dotacje otrzymane z funduszy celowych na finansowanie lub dofinansowanie kosztów realizacji inwestycji i zakupów inwestycyjnych jednostek sektora finansów publicznych</t>
  </si>
  <si>
    <t>Licea ogólnokształcące</t>
  </si>
  <si>
    <t xml:space="preserve"> Szkoły zawodowe</t>
  </si>
  <si>
    <t>0840</t>
  </si>
  <si>
    <t xml:space="preserve">Wpływy ze sprzedaży wyrobów </t>
  </si>
  <si>
    <t>0870</t>
  </si>
  <si>
    <t xml:space="preserve">Wpływy ze sprzedaży składników majątkowych </t>
  </si>
  <si>
    <t>Wpływy do budżetu części zysku gospodarstwa pomocniczego</t>
  </si>
  <si>
    <t>Szkoły artystyczne</t>
  </si>
  <si>
    <t>Centra kształcenia ustawicznego i praktycznego oraz ośrodki dokształcania zawodowego</t>
  </si>
  <si>
    <t>0750</t>
  </si>
  <si>
    <t>Dochody z najmu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</si>
  <si>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powiat na podstawie porozumień</t>
  </si>
  <si>
    <t>Środki na dofinansowanie własnych zadań bieżących gmin, powiatów samorządów województw, pozyskane z innych źródeł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</si>
  <si>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</si>
  <si>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</si>
  <si>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</t>
  </si>
  <si>
    <t>Ochrona zdrowia</t>
  </si>
  <si>
    <t>Składki na ubezpieczenie zdrowotne oraz świadczenia dla osób nieobjętych obowiązkiem ubezpieczenia zdrowotnego</t>
  </si>
  <si>
    <t>Pomoc społeczna</t>
  </si>
  <si>
    <t>Placówki opiekuńczo-wychowawcze</t>
  </si>
  <si>
    <t>0680</t>
  </si>
  <si>
    <t>Wpływy od rodziców z tytułu odpłatności za utrzymanie dzieci w placówkach opiekuńczo-wychowawczych</t>
  </si>
  <si>
    <t xml:space="preserve">Dotacje celowe otrzymane z budżetu państwa na realizację bieżących zadań własnych powiatu </t>
  </si>
  <si>
    <t>Dotacje celowe otrzymane z powiatu na zadania bieżące realizowane na podstawie porozumień między jednostkami samorządu terytorialnego</t>
  </si>
  <si>
    <t>Domy pomocy społecznej</t>
  </si>
  <si>
    <t>Dotacje celowe otrzymane z budżetu państwa na realizację bieżących zadań własnych powiatu</t>
  </si>
  <si>
    <t>Dotacje celowe otrzymane z budżetu państwa na realizację inwestycji i zakupów inwestycyjnych własnych powiatu</t>
  </si>
  <si>
    <t>Rodziny zastępcze</t>
  </si>
  <si>
    <t>Jednostki specjalistycznego poradnictwa, mieszkania chronione oraz ośrodki interwencji kryzysowej</t>
  </si>
  <si>
    <t>Ośrodki adopcyjno-opiekuńcze</t>
  </si>
  <si>
    <t>Pomoc dla uchodźców</t>
  </si>
  <si>
    <t>Pozostałe zadania w zakresie polityki społecznej</t>
  </si>
  <si>
    <t>Zespoły ds. orzekania o stopniu niepełnosprawności</t>
  </si>
  <si>
    <t>Państwowy Fundusz Rehabilitacji Osób Niepełnosprawnych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</si>
  <si>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</si>
  <si>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</si>
  <si>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</si>
  <si>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</si>
  <si>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</si>
  <si>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Pomoc materialna dla uczniów</t>
  </si>
  <si>
    <t>Szkolne schroniska młodzieżowe</t>
  </si>
  <si>
    <t>Gospodarka komunalna i ochrona środowiska</t>
  </si>
  <si>
    <t>Kultura i ochrona dziedzictwa narodowego</t>
  </si>
  <si>
    <t>Teatry dramatyczne i lalkowe</t>
  </si>
  <si>
    <t>Dotacje celowe otrzymane z budżetu państwa na zadania bieżące realizowane przez powiat na podstawie porozumień z organami administracji rządowej</t>
  </si>
  <si>
    <t>Domy i ośrodki kultury, świetlice i kluby</t>
  </si>
  <si>
    <t>Biblioteki</t>
  </si>
  <si>
    <t>RAZEM</t>
  </si>
  <si>
    <t>Dotacje otrzymane z funduszy celowych na realizację zadań bieżących jednostek sektora finansów publicznych</t>
  </si>
  <si>
    <t>Środki otrzymane od pozostałych jednostek zaliczanych do sektora finansów publicznych na realizację zadań bieżących jednostek zaliczanych do sektora finansów publicznych</t>
  </si>
  <si>
    <t>Środki na dofinansowanie własnych inwestycji gmin, powiatów, samorządów województw, pozyskane z innych źródeł</t>
  </si>
  <si>
    <t>Gospodarka gruntami i nieruchomościami</t>
  </si>
  <si>
    <t xml:space="preserve">Wpływy z tytułu pomocy finansowej udzielanej pomiędzy jednostkami samorządu terytorialnego na dofinansowanie własnych zadań bieżących </t>
  </si>
  <si>
    <t>Część oświatowa subwencji ogólnej dla jednostek samorządu 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</si>
</sst>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8" xfId="0" applyFill="1" applyBorder="1" applyAlignment="1">
      <alignment wrapText="1"/>
    </xf>
    <xf numFmtId="3" fontId="0" fillId="3" borderId="8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0" fillId="0" borderId="2" xfId="0" applyBorder="1" applyAlignment="1" quotePrefix="1">
      <alignment horizontal="right"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3" fontId="4" fillId="2" borderId="8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left" wrapText="1"/>
    </xf>
    <xf numFmtId="0" fontId="3" fillId="3" borderId="8" xfId="0" applyFont="1" applyFill="1" applyBorder="1" applyAlignment="1" quotePrefix="1">
      <alignment horizontal="center"/>
    </xf>
    <xf numFmtId="0" fontId="3" fillId="3" borderId="8" xfId="0" applyFont="1" applyFill="1" applyBorder="1" applyAlignment="1">
      <alignment wrapText="1"/>
    </xf>
    <xf numFmtId="3" fontId="3" fillId="3" borderId="8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4" fillId="3" borderId="8" xfId="0" applyFont="1" applyFill="1" applyBorder="1" applyAlignment="1">
      <alignment wrapText="1"/>
    </xf>
    <xf numFmtId="3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0" fontId="4" fillId="3" borderId="8" xfId="0" applyFont="1" applyFill="1" applyBorder="1" applyAlignment="1" quotePrefix="1">
      <alignment/>
    </xf>
    <xf numFmtId="0" fontId="3" fillId="0" borderId="9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8" xfId="0" applyFont="1" applyBorder="1" applyAlignment="1" quotePrefix="1">
      <alignment/>
    </xf>
    <xf numFmtId="0" fontId="0" fillId="3" borderId="2" xfId="0" applyFill="1" applyBorder="1" applyAlignment="1" quotePrefix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 quotePrefix="1">
      <alignment/>
    </xf>
    <xf numFmtId="0" fontId="0" fillId="3" borderId="2" xfId="0" applyFill="1" applyBorder="1" applyAlignment="1">
      <alignment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3" borderId="8" xfId="0" applyFont="1" applyFill="1" applyBorder="1" applyAlignment="1" quotePrefix="1">
      <alignment horizontal="left"/>
    </xf>
    <xf numFmtId="0" fontId="0" fillId="3" borderId="8" xfId="0" applyFill="1" applyBorder="1" applyAlignment="1" quotePrefix="1">
      <alignment/>
    </xf>
    <xf numFmtId="0" fontId="3" fillId="3" borderId="8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>
      <selection activeCell="D8" sqref="D8"/>
    </sheetView>
  </sheetViews>
  <sheetFormatPr defaultColWidth="9.140625" defaultRowHeight="12.75"/>
  <cols>
    <col min="1" max="1" width="6.421875" style="0" customWidth="1"/>
    <col min="2" max="2" width="27.00390625" style="0" customWidth="1"/>
    <col min="3" max="3" width="11.8515625" style="0" customWidth="1"/>
    <col min="4" max="4" width="11.57421875" style="0" customWidth="1"/>
    <col min="5" max="5" width="11.7109375" style="0" customWidth="1"/>
    <col min="6" max="6" width="11.140625" style="0" customWidth="1"/>
    <col min="7" max="7" width="11.710937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9.7109375" style="0" customWidth="1"/>
  </cols>
  <sheetData>
    <row r="1" spans="2:8" ht="15.75">
      <c r="B1" s="1" t="s">
        <v>0</v>
      </c>
      <c r="H1" t="s">
        <v>1</v>
      </c>
    </row>
    <row r="2" spans="2:10" ht="15.75">
      <c r="B2" s="1"/>
      <c r="J2" t="s">
        <v>2</v>
      </c>
    </row>
    <row r="3" spans="1:12" ht="12.75">
      <c r="A3" s="2"/>
      <c r="B3" s="2"/>
      <c r="C3" s="2"/>
      <c r="D3" s="2"/>
      <c r="E3" s="2"/>
      <c r="F3" s="3"/>
      <c r="G3" s="4"/>
      <c r="H3" s="4" t="s">
        <v>3</v>
      </c>
      <c r="I3" s="4"/>
      <c r="J3" s="4"/>
      <c r="K3" s="5"/>
      <c r="L3" s="2"/>
    </row>
    <row r="4" spans="1:12" ht="56.25">
      <c r="A4" s="6" t="s">
        <v>4</v>
      </c>
      <c r="B4" s="7" t="s">
        <v>5</v>
      </c>
      <c r="C4" s="6" t="s">
        <v>6</v>
      </c>
      <c r="D4" s="6" t="s">
        <v>7</v>
      </c>
      <c r="E4" s="6" t="s">
        <v>8</v>
      </c>
      <c r="F4" s="8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0" t="s">
        <v>14</v>
      </c>
      <c r="L4" s="6" t="s">
        <v>15</v>
      </c>
    </row>
    <row r="5" spans="1:12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1">
        <v>12</v>
      </c>
    </row>
    <row r="6" spans="1:12" ht="12.75">
      <c r="A6" s="13" t="s">
        <v>16</v>
      </c>
      <c r="B6" s="14" t="s">
        <v>17</v>
      </c>
      <c r="C6" s="15">
        <f>SUM(C7,C9)</f>
        <v>11000</v>
      </c>
      <c r="D6" s="15">
        <f>SUM(D7,D9)</f>
        <v>11000</v>
      </c>
      <c r="E6" s="16">
        <f>E7</f>
        <v>10000</v>
      </c>
      <c r="F6" s="17"/>
      <c r="G6" s="17"/>
      <c r="H6" s="17"/>
      <c r="I6" s="17"/>
      <c r="J6" s="17">
        <f>SUM(J7)</f>
        <v>10000</v>
      </c>
      <c r="K6" s="17"/>
      <c r="L6" s="18">
        <f>E6/D6</f>
        <v>0.9090909090909091</v>
      </c>
    </row>
    <row r="7" spans="1:12" ht="38.25">
      <c r="A7" s="19" t="s">
        <v>18</v>
      </c>
      <c r="B7" s="20" t="s">
        <v>19</v>
      </c>
      <c r="C7" s="21">
        <f>C8</f>
        <v>5000</v>
      </c>
      <c r="D7" s="21">
        <f>D8</f>
        <v>5000</v>
      </c>
      <c r="E7" s="22">
        <f>E8</f>
        <v>10000</v>
      </c>
      <c r="F7" s="23"/>
      <c r="G7" s="23"/>
      <c r="H7" s="23"/>
      <c r="I7" s="23"/>
      <c r="J7" s="23">
        <f>J8</f>
        <v>10000</v>
      </c>
      <c r="K7" s="23"/>
      <c r="L7" s="24">
        <f>E7/D7</f>
        <v>2</v>
      </c>
    </row>
    <row r="8" spans="1:12" ht="89.25">
      <c r="A8" s="19">
        <v>2110</v>
      </c>
      <c r="B8" s="20" t="s">
        <v>20</v>
      </c>
      <c r="C8" s="21">
        <v>5000</v>
      </c>
      <c r="D8" s="21">
        <v>5000</v>
      </c>
      <c r="E8" s="22">
        <f>J8</f>
        <v>10000</v>
      </c>
      <c r="F8" s="23"/>
      <c r="G8" s="23"/>
      <c r="H8" s="23"/>
      <c r="I8" s="23"/>
      <c r="J8" s="23">
        <v>10000</v>
      </c>
      <c r="K8" s="23"/>
      <c r="L8" s="24">
        <f aca="true" t="shared" si="0" ref="L8:L95">E8/D8</f>
        <v>2</v>
      </c>
    </row>
    <row r="9" spans="1:12" ht="12.75">
      <c r="A9" s="19" t="s">
        <v>21</v>
      </c>
      <c r="B9" s="20" t="s">
        <v>22</v>
      </c>
      <c r="C9" s="21">
        <f>C10</f>
        <v>6000</v>
      </c>
      <c r="D9" s="21">
        <f>D10</f>
        <v>6000</v>
      </c>
      <c r="E9" s="22"/>
      <c r="F9" s="23"/>
      <c r="G9" s="23"/>
      <c r="H9" s="23"/>
      <c r="I9" s="23"/>
      <c r="J9" s="23"/>
      <c r="K9" s="23"/>
      <c r="L9" s="24"/>
    </row>
    <row r="10" spans="1:12" ht="51">
      <c r="A10" s="19">
        <v>2440</v>
      </c>
      <c r="B10" s="20" t="s">
        <v>130</v>
      </c>
      <c r="C10" s="21">
        <v>6000</v>
      </c>
      <c r="D10" s="21">
        <v>6000</v>
      </c>
      <c r="E10" s="22"/>
      <c r="F10" s="23"/>
      <c r="G10" s="23"/>
      <c r="H10" s="23"/>
      <c r="I10" s="23"/>
      <c r="J10" s="23"/>
      <c r="K10" s="23"/>
      <c r="L10" s="24"/>
    </row>
    <row r="11" spans="1:12" ht="12.75">
      <c r="A11" s="13" t="s">
        <v>23</v>
      </c>
      <c r="B11" s="14" t="s">
        <v>24</v>
      </c>
      <c r="C11" s="15">
        <f>SUM(C12)</f>
        <v>17700</v>
      </c>
      <c r="D11" s="15">
        <f>SUM(D12)</f>
        <v>17700</v>
      </c>
      <c r="E11" s="16">
        <f>E12</f>
        <v>19000</v>
      </c>
      <c r="F11" s="17"/>
      <c r="G11" s="17"/>
      <c r="H11" s="17"/>
      <c r="I11" s="17"/>
      <c r="J11" s="17"/>
      <c r="K11" s="17">
        <f>K12</f>
        <v>19000</v>
      </c>
      <c r="L11" s="18">
        <f t="shared" si="0"/>
        <v>1.073446327683616</v>
      </c>
    </row>
    <row r="12" spans="1:12" ht="12.75">
      <c r="A12" s="25" t="s">
        <v>25</v>
      </c>
      <c r="B12" s="26" t="s">
        <v>26</v>
      </c>
      <c r="C12" s="27">
        <f>C13</f>
        <v>17700</v>
      </c>
      <c r="D12" s="28">
        <f>D13</f>
        <v>17700</v>
      </c>
      <c r="E12" s="29">
        <f>E13</f>
        <v>19000</v>
      </c>
      <c r="F12" s="30"/>
      <c r="G12" s="30"/>
      <c r="H12" s="30"/>
      <c r="I12" s="30"/>
      <c r="J12" s="30"/>
      <c r="K12" s="30">
        <f>K13</f>
        <v>19000</v>
      </c>
      <c r="L12" s="24">
        <f t="shared" si="0"/>
        <v>1.073446327683616</v>
      </c>
    </row>
    <row r="13" spans="1:12" ht="89.25">
      <c r="A13" s="31">
        <v>2460</v>
      </c>
      <c r="B13" s="32" t="s">
        <v>131</v>
      </c>
      <c r="C13" s="27">
        <v>17700</v>
      </c>
      <c r="D13" s="28">
        <v>17700</v>
      </c>
      <c r="E13" s="29">
        <f>K13</f>
        <v>19000</v>
      </c>
      <c r="F13" s="30"/>
      <c r="G13" s="30"/>
      <c r="H13" s="30"/>
      <c r="I13" s="30"/>
      <c r="J13" s="30"/>
      <c r="K13" s="30">
        <v>19000</v>
      </c>
      <c r="L13" s="24">
        <f t="shared" si="0"/>
        <v>1.073446327683616</v>
      </c>
    </row>
    <row r="14" spans="1:12" ht="12.75">
      <c r="A14" s="33">
        <v>600</v>
      </c>
      <c r="B14" s="34" t="s">
        <v>27</v>
      </c>
      <c r="C14" s="35">
        <f>C15</f>
        <v>6330972</v>
      </c>
      <c r="D14" s="35">
        <f>SUM(D15)</f>
        <v>6333572</v>
      </c>
      <c r="E14" s="16">
        <f>SUM(E15)</f>
        <v>3784615</v>
      </c>
      <c r="F14" s="36">
        <f>SUM(F15)</f>
        <v>12000</v>
      </c>
      <c r="G14" s="36"/>
      <c r="H14" s="36"/>
      <c r="I14" s="36"/>
      <c r="J14" s="36"/>
      <c r="K14" s="36">
        <f>K15</f>
        <v>3772615</v>
      </c>
      <c r="L14" s="18">
        <f t="shared" si="0"/>
        <v>0.5975482713388275</v>
      </c>
    </row>
    <row r="15" spans="1:12" ht="25.5">
      <c r="A15" s="19">
        <v>60015</v>
      </c>
      <c r="B15" s="20" t="s">
        <v>28</v>
      </c>
      <c r="C15" s="21">
        <f>SUM(C16:C23)</f>
        <v>6330972</v>
      </c>
      <c r="D15" s="21">
        <f>SUM(D16:D23)</f>
        <v>6333572</v>
      </c>
      <c r="E15" s="22">
        <f>SUM(E16:E21)</f>
        <v>3784615</v>
      </c>
      <c r="F15" s="23">
        <f>SUM(F16:F21)</f>
        <v>12000</v>
      </c>
      <c r="G15" s="23"/>
      <c r="H15" s="23"/>
      <c r="I15" s="23"/>
      <c r="J15" s="23"/>
      <c r="K15" s="23">
        <f>K21</f>
        <v>3772615</v>
      </c>
      <c r="L15" s="24">
        <f t="shared" si="0"/>
        <v>0.5975482713388275</v>
      </c>
    </row>
    <row r="16" spans="1:12" ht="25.5">
      <c r="A16" s="19" t="s">
        <v>29</v>
      </c>
      <c r="B16" s="20" t="s">
        <v>30</v>
      </c>
      <c r="C16" s="21">
        <v>20000</v>
      </c>
      <c r="D16" s="21">
        <v>20000</v>
      </c>
      <c r="E16" s="22">
        <f>F16</f>
        <v>2500</v>
      </c>
      <c r="F16" s="23">
        <v>2500</v>
      </c>
      <c r="G16" s="23"/>
      <c r="H16" s="23"/>
      <c r="I16" s="23"/>
      <c r="J16" s="23"/>
      <c r="K16" s="23"/>
      <c r="L16" s="24">
        <f t="shared" si="0"/>
        <v>0.125</v>
      </c>
    </row>
    <row r="17" spans="1:12" ht="38.25">
      <c r="A17" s="19" t="s">
        <v>31</v>
      </c>
      <c r="B17" s="20" t="s">
        <v>32</v>
      </c>
      <c r="C17" s="21"/>
      <c r="D17" s="21">
        <v>500</v>
      </c>
      <c r="E17" s="22">
        <f>F17</f>
        <v>2500</v>
      </c>
      <c r="F17" s="23">
        <v>2500</v>
      </c>
      <c r="G17" s="23" t="s">
        <v>33</v>
      </c>
      <c r="H17" s="23"/>
      <c r="I17" s="23"/>
      <c r="J17" s="23"/>
      <c r="K17" s="23"/>
      <c r="L17" s="24">
        <f t="shared" si="0"/>
        <v>5</v>
      </c>
    </row>
    <row r="18" spans="1:12" ht="12.75">
      <c r="A18" s="19" t="s">
        <v>34</v>
      </c>
      <c r="B18" s="20" t="s">
        <v>35</v>
      </c>
      <c r="C18" s="21"/>
      <c r="D18" s="21">
        <v>1300</v>
      </c>
      <c r="E18" s="22">
        <f>F18</f>
        <v>1000</v>
      </c>
      <c r="F18" s="23">
        <v>1000</v>
      </c>
      <c r="G18" s="23"/>
      <c r="H18" s="23"/>
      <c r="I18" s="23"/>
      <c r="J18" s="23"/>
      <c r="K18" s="23"/>
      <c r="L18" s="24">
        <f t="shared" si="0"/>
        <v>0.7692307692307693</v>
      </c>
    </row>
    <row r="19" spans="1:12" ht="12.75">
      <c r="A19" s="19" t="s">
        <v>36</v>
      </c>
      <c r="B19" s="20" t="s">
        <v>37</v>
      </c>
      <c r="C19" s="21"/>
      <c r="D19" s="21">
        <v>800</v>
      </c>
      <c r="E19" s="22">
        <f>F19</f>
        <v>1000</v>
      </c>
      <c r="F19" s="23">
        <v>1000</v>
      </c>
      <c r="G19" s="23"/>
      <c r="H19" s="23"/>
      <c r="I19" s="23"/>
      <c r="J19" s="23"/>
      <c r="K19" s="23"/>
      <c r="L19" s="24">
        <f t="shared" si="0"/>
        <v>1.25</v>
      </c>
    </row>
    <row r="20" spans="1:12" ht="12.75">
      <c r="A20" s="19" t="s">
        <v>38</v>
      </c>
      <c r="B20" s="20" t="s">
        <v>39</v>
      </c>
      <c r="C20" s="21">
        <v>35000</v>
      </c>
      <c r="D20" s="21">
        <v>35000</v>
      </c>
      <c r="E20" s="22">
        <f>F20</f>
        <v>5000</v>
      </c>
      <c r="F20" s="23">
        <v>5000</v>
      </c>
      <c r="G20" s="23"/>
      <c r="H20" s="23"/>
      <c r="I20" s="23"/>
      <c r="J20" s="23"/>
      <c r="K20" s="23"/>
      <c r="L20" s="24">
        <f t="shared" si="0"/>
        <v>0.14285714285714285</v>
      </c>
    </row>
    <row r="21" spans="1:12" ht="63.75">
      <c r="A21" s="19">
        <v>6298</v>
      </c>
      <c r="B21" s="20" t="s">
        <v>132</v>
      </c>
      <c r="C21" s="21">
        <v>4656972</v>
      </c>
      <c r="D21" s="21">
        <v>4656972</v>
      </c>
      <c r="E21" s="22">
        <f>K21</f>
        <v>3772615</v>
      </c>
      <c r="F21" s="23"/>
      <c r="G21" s="23"/>
      <c r="H21" s="23"/>
      <c r="I21" s="23"/>
      <c r="J21" s="23"/>
      <c r="K21" s="23">
        <v>3772615</v>
      </c>
      <c r="L21" s="24">
        <f t="shared" si="0"/>
        <v>0.8101004257702215</v>
      </c>
    </row>
    <row r="22" spans="1:12" ht="89.25">
      <c r="A22" s="19">
        <v>6300</v>
      </c>
      <c r="B22" s="20" t="s">
        <v>40</v>
      </c>
      <c r="C22" s="21">
        <v>500000</v>
      </c>
      <c r="D22" s="21">
        <v>500000</v>
      </c>
      <c r="E22" s="22"/>
      <c r="F22" s="23"/>
      <c r="G22" s="23"/>
      <c r="H22" s="23"/>
      <c r="I22" s="23"/>
      <c r="J22" s="23"/>
      <c r="K22" s="23"/>
      <c r="L22" s="24"/>
    </row>
    <row r="23" spans="1:12" ht="89.25">
      <c r="A23" s="19">
        <v>6423</v>
      </c>
      <c r="B23" s="20" t="s">
        <v>41</v>
      </c>
      <c r="C23" s="21">
        <v>1119000</v>
      </c>
      <c r="D23" s="21">
        <v>1119000</v>
      </c>
      <c r="E23" s="22"/>
      <c r="F23" s="23"/>
      <c r="G23" s="23"/>
      <c r="H23" s="23"/>
      <c r="I23" s="23"/>
      <c r="J23" s="23"/>
      <c r="K23" s="23"/>
      <c r="L23" s="24"/>
    </row>
    <row r="24" spans="1:12" ht="12.75">
      <c r="A24" s="37">
        <v>700</v>
      </c>
      <c r="B24" s="37" t="s">
        <v>42</v>
      </c>
      <c r="C24" s="38">
        <f>C25</f>
        <v>3577896</v>
      </c>
      <c r="D24" s="38">
        <f>SUM(D25)</f>
        <v>3577896</v>
      </c>
      <c r="E24" s="39">
        <f>SUM(E25)</f>
        <v>1750000</v>
      </c>
      <c r="F24" s="38">
        <f>SUM(F25)</f>
        <v>1500000</v>
      </c>
      <c r="G24" s="40"/>
      <c r="H24" s="40"/>
      <c r="I24" s="40"/>
      <c r="J24" s="40">
        <f>J25</f>
        <v>250000</v>
      </c>
      <c r="K24" s="40"/>
      <c r="L24" s="18">
        <f t="shared" si="0"/>
        <v>0.48911427274577013</v>
      </c>
    </row>
    <row r="25" spans="1:12" ht="25.5">
      <c r="A25" s="41">
        <v>70005</v>
      </c>
      <c r="B25" s="20" t="s">
        <v>133</v>
      </c>
      <c r="C25" s="42">
        <f>SUM(C26:C27)</f>
        <v>3577896</v>
      </c>
      <c r="D25" s="42">
        <f>SUM(D26:D27)</f>
        <v>3577896</v>
      </c>
      <c r="E25" s="43">
        <f>SUM(E26:E27)</f>
        <v>1750000</v>
      </c>
      <c r="F25" s="42">
        <f>SUM(F26:F27)</f>
        <v>1500000</v>
      </c>
      <c r="G25" s="44"/>
      <c r="H25" s="44"/>
      <c r="I25" s="44"/>
      <c r="J25" s="44">
        <f>J26</f>
        <v>250000</v>
      </c>
      <c r="K25" s="44"/>
      <c r="L25" s="24">
        <f t="shared" si="0"/>
        <v>0.48911427274577013</v>
      </c>
    </row>
    <row r="26" spans="1:12" ht="89.25">
      <c r="A26" s="41">
        <v>2110</v>
      </c>
      <c r="B26" s="20" t="s">
        <v>20</v>
      </c>
      <c r="C26" s="42">
        <v>2707896</v>
      </c>
      <c r="D26" s="42">
        <v>2707896</v>
      </c>
      <c r="E26" s="43">
        <f>J26</f>
        <v>250000</v>
      </c>
      <c r="F26" s="42"/>
      <c r="G26" s="44"/>
      <c r="H26" s="44"/>
      <c r="I26" s="44"/>
      <c r="J26" s="44">
        <v>250000</v>
      </c>
      <c r="K26" s="44"/>
      <c r="L26" s="24">
        <f t="shared" si="0"/>
        <v>0.09232260027711552</v>
      </c>
    </row>
    <row r="27" spans="1:12" ht="76.5">
      <c r="A27" s="41">
        <v>2360</v>
      </c>
      <c r="B27" s="45" t="s">
        <v>43</v>
      </c>
      <c r="C27" s="42">
        <v>870000</v>
      </c>
      <c r="D27" s="42">
        <v>870000</v>
      </c>
      <c r="E27" s="43">
        <f>F27</f>
        <v>1500000</v>
      </c>
      <c r="F27" s="42">
        <v>1500000</v>
      </c>
      <c r="G27" s="44"/>
      <c r="H27" s="44"/>
      <c r="I27" s="44"/>
      <c r="J27" s="44"/>
      <c r="K27" s="44"/>
      <c r="L27" s="24">
        <f t="shared" si="0"/>
        <v>1.7241379310344827</v>
      </c>
    </row>
    <row r="28" spans="1:12" ht="12.75">
      <c r="A28" s="14">
        <v>710</v>
      </c>
      <c r="B28" s="34" t="s">
        <v>44</v>
      </c>
      <c r="C28" s="46">
        <f>SUM(C29,C31,C33)</f>
        <v>489365</v>
      </c>
      <c r="D28" s="46">
        <f>SUM(D29,D31,D33)</f>
        <v>489365</v>
      </c>
      <c r="E28" s="39">
        <f>SUM(E29,E31,E33)</f>
        <v>450500</v>
      </c>
      <c r="F28" s="47">
        <f>SUM(F29,F31,F33)</f>
        <v>500</v>
      </c>
      <c r="G28" s="47"/>
      <c r="H28" s="47"/>
      <c r="I28" s="47"/>
      <c r="J28" s="47">
        <f>SUM(J29,J31,J33)</f>
        <v>450000</v>
      </c>
      <c r="K28" s="47"/>
      <c r="L28" s="18">
        <f t="shared" si="0"/>
        <v>0.9205807526079716</v>
      </c>
    </row>
    <row r="29" spans="1:12" ht="25.5">
      <c r="A29" s="48">
        <v>71013</v>
      </c>
      <c r="B29" s="45" t="s">
        <v>45</v>
      </c>
      <c r="C29" s="49">
        <f>C30</f>
        <v>30000</v>
      </c>
      <c r="D29" s="49">
        <f>D30</f>
        <v>30000</v>
      </c>
      <c r="E29" s="50">
        <f>E30</f>
        <v>30000</v>
      </c>
      <c r="F29" s="51"/>
      <c r="G29" s="51"/>
      <c r="H29" s="51"/>
      <c r="I29" s="51"/>
      <c r="J29" s="51">
        <f>J30</f>
        <v>30000</v>
      </c>
      <c r="K29" s="51"/>
      <c r="L29" s="24">
        <f t="shared" si="0"/>
        <v>1</v>
      </c>
    </row>
    <row r="30" spans="1:12" ht="89.25">
      <c r="A30" s="48">
        <v>2110</v>
      </c>
      <c r="B30" s="20" t="s">
        <v>20</v>
      </c>
      <c r="C30" s="49">
        <v>30000</v>
      </c>
      <c r="D30" s="49">
        <v>30000</v>
      </c>
      <c r="E30" s="50">
        <f>J30</f>
        <v>30000</v>
      </c>
      <c r="F30" s="51"/>
      <c r="G30" s="51"/>
      <c r="H30" s="51"/>
      <c r="I30" s="51"/>
      <c r="J30" s="51">
        <v>30000</v>
      </c>
      <c r="K30" s="51"/>
      <c r="L30" s="24">
        <f t="shared" si="0"/>
        <v>1</v>
      </c>
    </row>
    <row r="31" spans="1:12" ht="25.5">
      <c r="A31" s="41">
        <v>71014</v>
      </c>
      <c r="B31" s="20" t="s">
        <v>46</v>
      </c>
      <c r="C31" s="42">
        <f>C32</f>
        <v>35000</v>
      </c>
      <c r="D31" s="42">
        <f>D32</f>
        <v>35000</v>
      </c>
      <c r="E31" s="43">
        <f>E32</f>
        <v>35000</v>
      </c>
      <c r="F31" s="44"/>
      <c r="G31" s="44"/>
      <c r="H31" s="44"/>
      <c r="I31" s="44"/>
      <c r="J31" s="44">
        <f>J32</f>
        <v>35000</v>
      </c>
      <c r="K31" s="44"/>
      <c r="L31" s="24">
        <f t="shared" si="0"/>
        <v>1</v>
      </c>
    </row>
    <row r="32" spans="1:12" ht="89.25">
      <c r="A32" s="41">
        <v>2110</v>
      </c>
      <c r="B32" s="20" t="s">
        <v>20</v>
      </c>
      <c r="C32" s="42">
        <v>35000</v>
      </c>
      <c r="D32" s="42">
        <v>35000</v>
      </c>
      <c r="E32" s="43">
        <f>J32</f>
        <v>35000</v>
      </c>
      <c r="F32" s="44"/>
      <c r="G32" s="44"/>
      <c r="H32" s="44"/>
      <c r="I32" s="44"/>
      <c r="J32" s="44">
        <v>35000</v>
      </c>
      <c r="K32" s="44"/>
      <c r="L32" s="24">
        <f t="shared" si="0"/>
        <v>1</v>
      </c>
    </row>
    <row r="33" spans="1:12" ht="12.75">
      <c r="A33" s="41">
        <v>71015</v>
      </c>
      <c r="B33" s="41" t="s">
        <v>47</v>
      </c>
      <c r="C33" s="42">
        <f>SUM(C34:C36)</f>
        <v>424365</v>
      </c>
      <c r="D33" s="42">
        <f>SUM(D34:D36)</f>
        <v>424365</v>
      </c>
      <c r="E33" s="43">
        <f>SUM(E34:E36)</f>
        <v>385500</v>
      </c>
      <c r="F33" s="44">
        <f>SUM(F34:F36)</f>
        <v>500</v>
      </c>
      <c r="G33" s="44"/>
      <c r="H33" s="44"/>
      <c r="I33" s="44"/>
      <c r="J33" s="44">
        <f>SUM(J34:J36)</f>
        <v>385000</v>
      </c>
      <c r="K33" s="44"/>
      <c r="L33" s="24">
        <f t="shared" si="0"/>
        <v>0.9084161040613623</v>
      </c>
    </row>
    <row r="34" spans="1:12" ht="89.25">
      <c r="A34" s="41">
        <v>2110</v>
      </c>
      <c r="B34" s="20" t="s">
        <v>20</v>
      </c>
      <c r="C34" s="42">
        <v>416365</v>
      </c>
      <c r="D34" s="42">
        <v>416365</v>
      </c>
      <c r="E34" s="43">
        <f>J34</f>
        <v>377000</v>
      </c>
      <c r="F34" s="44"/>
      <c r="G34" s="44"/>
      <c r="H34" s="44"/>
      <c r="I34" s="44"/>
      <c r="J34" s="44">
        <v>377000</v>
      </c>
      <c r="K34" s="44"/>
      <c r="L34" s="24">
        <f t="shared" si="0"/>
        <v>0.9054555498180683</v>
      </c>
    </row>
    <row r="35" spans="1:12" ht="76.5">
      <c r="A35" s="41">
        <v>2360</v>
      </c>
      <c r="B35" s="45" t="s">
        <v>43</v>
      </c>
      <c r="C35" s="42"/>
      <c r="D35" s="42"/>
      <c r="E35" s="43">
        <f>F35</f>
        <v>500</v>
      </c>
      <c r="F35" s="44">
        <v>500</v>
      </c>
      <c r="G35" s="44"/>
      <c r="H35" s="44"/>
      <c r="I35" s="44"/>
      <c r="J35" s="44"/>
      <c r="K35" s="44"/>
      <c r="L35" s="24"/>
    </row>
    <row r="36" spans="1:12" ht="102">
      <c r="A36" s="41">
        <v>6410</v>
      </c>
      <c r="B36" s="20" t="s">
        <v>48</v>
      </c>
      <c r="C36" s="42">
        <v>8000</v>
      </c>
      <c r="D36" s="42">
        <v>8000</v>
      </c>
      <c r="E36" s="43">
        <f>J36</f>
        <v>8000</v>
      </c>
      <c r="F36" s="44"/>
      <c r="G36" s="44"/>
      <c r="H36" s="44"/>
      <c r="I36" s="44"/>
      <c r="J36" s="44">
        <v>8000</v>
      </c>
      <c r="K36" s="44"/>
      <c r="L36" s="24">
        <f t="shared" si="0"/>
        <v>1</v>
      </c>
    </row>
    <row r="37" spans="1:12" ht="12.75">
      <c r="A37" s="37">
        <v>750</v>
      </c>
      <c r="B37" s="37" t="s">
        <v>49</v>
      </c>
      <c r="C37" s="38">
        <f>SUM(C38,C40,C44)</f>
        <v>537787</v>
      </c>
      <c r="D37" s="38">
        <f>SUM(D38,D40,D44)</f>
        <v>540085</v>
      </c>
      <c r="E37" s="39">
        <f>SUM(E38,E44)</f>
        <v>536249</v>
      </c>
      <c r="F37" s="40"/>
      <c r="G37" s="40"/>
      <c r="H37" s="40"/>
      <c r="I37" s="40"/>
      <c r="J37" s="40">
        <f>SUM(J38,J44)</f>
        <v>536249</v>
      </c>
      <c r="K37" s="40"/>
      <c r="L37" s="18">
        <f t="shared" si="0"/>
        <v>0.9928974142958978</v>
      </c>
    </row>
    <row r="38" spans="1:12" ht="12.75">
      <c r="A38" s="48">
        <v>75011</v>
      </c>
      <c r="B38" s="41" t="s">
        <v>50</v>
      </c>
      <c r="C38" s="49">
        <f>C39</f>
        <v>486789</v>
      </c>
      <c r="D38" s="49">
        <f>D39</f>
        <v>486789</v>
      </c>
      <c r="E38" s="50">
        <f>E39</f>
        <v>488249</v>
      </c>
      <c r="F38" s="51"/>
      <c r="G38" s="51"/>
      <c r="H38" s="51"/>
      <c r="I38" s="51"/>
      <c r="J38" s="51">
        <f>J39</f>
        <v>488249</v>
      </c>
      <c r="K38" s="51"/>
      <c r="L38" s="24">
        <f t="shared" si="0"/>
        <v>1.0029992460799237</v>
      </c>
    </row>
    <row r="39" spans="1:12" ht="89.25">
      <c r="A39" s="48">
        <v>2110</v>
      </c>
      <c r="B39" s="20" t="s">
        <v>20</v>
      </c>
      <c r="C39" s="49">
        <v>486789</v>
      </c>
      <c r="D39" s="49">
        <v>486789</v>
      </c>
      <c r="E39" s="50">
        <f>J39</f>
        <v>488249</v>
      </c>
      <c r="F39" s="51"/>
      <c r="G39" s="51"/>
      <c r="H39" s="51"/>
      <c r="I39" s="51"/>
      <c r="J39" s="51">
        <v>488249</v>
      </c>
      <c r="K39" s="51"/>
      <c r="L39" s="24">
        <f t="shared" si="0"/>
        <v>1.0029992460799237</v>
      </c>
    </row>
    <row r="40" spans="1:12" ht="25.5">
      <c r="A40" s="48">
        <v>75023</v>
      </c>
      <c r="B40" s="20" t="s">
        <v>51</v>
      </c>
      <c r="C40" s="49">
        <f>SUM(C41:C43)</f>
        <v>2617</v>
      </c>
      <c r="D40" s="49">
        <f>SUM(D41:D43)</f>
        <v>4915</v>
      </c>
      <c r="E40" s="50"/>
      <c r="F40" s="51"/>
      <c r="G40" s="51"/>
      <c r="H40" s="51"/>
      <c r="I40" s="51"/>
      <c r="J40" s="51"/>
      <c r="K40" s="51"/>
      <c r="L40" s="24"/>
    </row>
    <row r="41" spans="1:12" ht="12.75">
      <c r="A41" s="52" t="s">
        <v>34</v>
      </c>
      <c r="B41" s="20" t="s">
        <v>35</v>
      </c>
      <c r="C41" s="49">
        <v>80</v>
      </c>
      <c r="D41" s="49">
        <v>215</v>
      </c>
      <c r="E41" s="50"/>
      <c r="F41" s="51"/>
      <c r="G41" s="51"/>
      <c r="H41" s="51"/>
      <c r="I41" s="51"/>
      <c r="J41" s="51"/>
      <c r="K41" s="51"/>
      <c r="L41" s="24"/>
    </row>
    <row r="42" spans="1:12" ht="12.75">
      <c r="A42" s="52" t="s">
        <v>52</v>
      </c>
      <c r="B42" s="20" t="s">
        <v>53</v>
      </c>
      <c r="C42" s="49">
        <v>343</v>
      </c>
      <c r="D42" s="49">
        <v>1000</v>
      </c>
      <c r="E42" s="50"/>
      <c r="F42" s="51"/>
      <c r="G42" s="51"/>
      <c r="H42" s="51"/>
      <c r="I42" s="51"/>
      <c r="J42" s="51"/>
      <c r="K42" s="51"/>
      <c r="L42" s="24"/>
    </row>
    <row r="43" spans="1:12" ht="12.75">
      <c r="A43" s="52" t="s">
        <v>38</v>
      </c>
      <c r="B43" s="20" t="s">
        <v>39</v>
      </c>
      <c r="C43" s="49">
        <v>2194</v>
      </c>
      <c r="D43" s="49">
        <v>3700</v>
      </c>
      <c r="E43" s="50"/>
      <c r="F43" s="51"/>
      <c r="G43" s="51"/>
      <c r="H43" s="51"/>
      <c r="I43" s="51"/>
      <c r="J43" s="51"/>
      <c r="K43" s="51"/>
      <c r="L43" s="24"/>
    </row>
    <row r="44" spans="1:12" ht="12.75">
      <c r="A44" s="48">
        <v>75045</v>
      </c>
      <c r="B44" s="41" t="s">
        <v>54</v>
      </c>
      <c r="C44" s="49">
        <f>C45</f>
        <v>48381</v>
      </c>
      <c r="D44" s="49">
        <f>D45</f>
        <v>48381</v>
      </c>
      <c r="E44" s="50">
        <f>E45</f>
        <v>48000</v>
      </c>
      <c r="F44" s="51"/>
      <c r="G44" s="51"/>
      <c r="H44" s="51"/>
      <c r="I44" s="51"/>
      <c r="J44" s="51">
        <f>J45</f>
        <v>48000</v>
      </c>
      <c r="K44" s="51"/>
      <c r="L44" s="24">
        <f t="shared" si="0"/>
        <v>0.9921250077509767</v>
      </c>
    </row>
    <row r="45" spans="1:12" ht="89.25">
      <c r="A45" s="48">
        <v>2110</v>
      </c>
      <c r="B45" s="20" t="s">
        <v>20</v>
      </c>
      <c r="C45" s="49">
        <v>48381</v>
      </c>
      <c r="D45" s="49">
        <v>48381</v>
      </c>
      <c r="E45" s="50">
        <f>J45</f>
        <v>48000</v>
      </c>
      <c r="F45" s="51"/>
      <c r="G45" s="51"/>
      <c r="H45" s="51"/>
      <c r="I45" s="51"/>
      <c r="J45" s="51">
        <v>48000</v>
      </c>
      <c r="K45" s="51"/>
      <c r="L45" s="24">
        <f t="shared" si="0"/>
        <v>0.9921250077509767</v>
      </c>
    </row>
    <row r="46" spans="1:12" ht="25.5">
      <c r="A46" s="37">
        <v>754</v>
      </c>
      <c r="B46" s="34" t="s">
        <v>55</v>
      </c>
      <c r="C46" s="38">
        <f>C47</f>
        <v>11215699</v>
      </c>
      <c r="D46" s="38">
        <f>D47</f>
        <v>11215699</v>
      </c>
      <c r="E46" s="39">
        <f>E47</f>
        <v>11537925</v>
      </c>
      <c r="F46" s="40">
        <f>SUM(F47)</f>
        <v>700</v>
      </c>
      <c r="G46" s="40"/>
      <c r="H46" s="40"/>
      <c r="I46" s="40"/>
      <c r="J46" s="40">
        <f>SUM(J47)</f>
        <v>11537225</v>
      </c>
      <c r="K46" s="40"/>
      <c r="L46" s="18">
        <f t="shared" si="0"/>
        <v>1.0287299079620449</v>
      </c>
    </row>
    <row r="47" spans="1:12" ht="25.5">
      <c r="A47" s="48">
        <v>75411</v>
      </c>
      <c r="B47" s="20" t="s">
        <v>56</v>
      </c>
      <c r="C47" s="49">
        <f>SUM(C48:C52)</f>
        <v>11215699</v>
      </c>
      <c r="D47" s="49">
        <f>SUM(D48:D52)</f>
        <v>11215699</v>
      </c>
      <c r="E47" s="50">
        <f>SUM(E48:E52)</f>
        <v>11537925</v>
      </c>
      <c r="F47" s="51">
        <f>SUM(F49)</f>
        <v>700</v>
      </c>
      <c r="G47" s="51"/>
      <c r="H47" s="51"/>
      <c r="I47" s="51"/>
      <c r="J47" s="51">
        <f>SUM(J48:J52)</f>
        <v>11537225</v>
      </c>
      <c r="K47" s="51"/>
      <c r="L47" s="24">
        <f t="shared" si="0"/>
        <v>1.0287299079620449</v>
      </c>
    </row>
    <row r="48" spans="1:12" ht="89.25">
      <c r="A48" s="48">
        <v>2110</v>
      </c>
      <c r="B48" s="20" t="s">
        <v>20</v>
      </c>
      <c r="C48" s="49">
        <v>10785699</v>
      </c>
      <c r="D48" s="49">
        <v>10785699</v>
      </c>
      <c r="E48" s="50">
        <f>J48</f>
        <v>10537225</v>
      </c>
      <c r="F48" s="51"/>
      <c r="G48" s="51"/>
      <c r="H48" s="51"/>
      <c r="I48" s="51"/>
      <c r="J48" s="51">
        <v>10537225</v>
      </c>
      <c r="K48" s="51"/>
      <c r="L48" s="24">
        <f t="shared" si="0"/>
        <v>0.976962642847719</v>
      </c>
    </row>
    <row r="49" spans="1:12" ht="76.5">
      <c r="A49" s="48">
        <v>2360</v>
      </c>
      <c r="B49" s="45" t="s">
        <v>43</v>
      </c>
      <c r="C49" s="49"/>
      <c r="D49" s="49"/>
      <c r="E49" s="50">
        <f>F49</f>
        <v>700</v>
      </c>
      <c r="F49" s="51">
        <v>700</v>
      </c>
      <c r="G49" s="51"/>
      <c r="H49" s="51"/>
      <c r="I49" s="51"/>
      <c r="J49" s="51"/>
      <c r="K49" s="51"/>
      <c r="L49" s="24"/>
    </row>
    <row r="50" spans="1:12" ht="76.5">
      <c r="A50" s="48">
        <v>2710</v>
      </c>
      <c r="B50" s="20" t="s">
        <v>134</v>
      </c>
      <c r="C50" s="49">
        <v>10000</v>
      </c>
      <c r="D50" s="49">
        <v>10000</v>
      </c>
      <c r="E50" s="50"/>
      <c r="F50" s="51"/>
      <c r="G50" s="51"/>
      <c r="H50" s="51"/>
      <c r="I50" s="51"/>
      <c r="J50" s="51"/>
      <c r="K50" s="51"/>
      <c r="L50" s="24"/>
    </row>
    <row r="51" spans="1:12" ht="89.25">
      <c r="A51" s="48">
        <v>6300</v>
      </c>
      <c r="B51" s="20" t="s">
        <v>40</v>
      </c>
      <c r="C51" s="49">
        <v>40000</v>
      </c>
      <c r="D51" s="49">
        <v>40000</v>
      </c>
      <c r="E51" s="50"/>
      <c r="F51" s="51"/>
      <c r="G51" s="51"/>
      <c r="H51" s="51"/>
      <c r="I51" s="51"/>
      <c r="J51" s="51"/>
      <c r="K51" s="51"/>
      <c r="L51" s="24"/>
    </row>
    <row r="52" spans="1:12" ht="102">
      <c r="A52" s="48">
        <v>6410</v>
      </c>
      <c r="B52" s="20" t="s">
        <v>48</v>
      </c>
      <c r="C52" s="49">
        <v>380000</v>
      </c>
      <c r="D52" s="49">
        <v>380000</v>
      </c>
      <c r="E52" s="50">
        <f>J52</f>
        <v>1000000</v>
      </c>
      <c r="F52" s="51"/>
      <c r="G52" s="51"/>
      <c r="H52" s="51"/>
      <c r="I52" s="51"/>
      <c r="J52" s="51">
        <v>1000000</v>
      </c>
      <c r="K52" s="51"/>
      <c r="L52" s="24">
        <f t="shared" si="0"/>
        <v>2.6315789473684212</v>
      </c>
    </row>
    <row r="53" spans="1:12" ht="89.25">
      <c r="A53" s="14">
        <v>756</v>
      </c>
      <c r="B53" s="53" t="s">
        <v>57</v>
      </c>
      <c r="C53" s="46">
        <f>SUM(C54,C59)</f>
        <v>31862402</v>
      </c>
      <c r="D53" s="46">
        <f>SUM(D54,D59)</f>
        <v>31344402</v>
      </c>
      <c r="E53" s="39">
        <f>SUM(E54,E59)</f>
        <v>35409222</v>
      </c>
      <c r="F53" s="46">
        <f>SUM(F54,F59)</f>
        <v>35409222</v>
      </c>
      <c r="G53" s="47"/>
      <c r="H53" s="47"/>
      <c r="I53" s="47"/>
      <c r="J53" s="47"/>
      <c r="K53" s="47"/>
      <c r="L53" s="24">
        <f t="shared" si="0"/>
        <v>1.1296824868440623</v>
      </c>
    </row>
    <row r="54" spans="1:12" ht="63.75">
      <c r="A54" s="54">
        <v>75618</v>
      </c>
      <c r="B54" s="55" t="s">
        <v>58</v>
      </c>
      <c r="C54" s="56">
        <f>SUM(C55:C58)</f>
        <v>5313000</v>
      </c>
      <c r="D54" s="56">
        <f>SUM(D55:D58)</f>
        <v>5315000</v>
      </c>
      <c r="E54" s="50">
        <f>SUM(E55:E58)</f>
        <v>4711300</v>
      </c>
      <c r="F54" s="56">
        <f>SUM(F55:F58)</f>
        <v>4711300</v>
      </c>
      <c r="G54" s="57"/>
      <c r="H54" s="57"/>
      <c r="I54" s="57"/>
      <c r="J54" s="57"/>
      <c r="K54" s="57"/>
      <c r="L54" s="24">
        <f t="shared" si="0"/>
        <v>0.8864158043273753</v>
      </c>
    </row>
    <row r="55" spans="1:12" ht="25.5">
      <c r="A55" s="58" t="s">
        <v>59</v>
      </c>
      <c r="B55" s="55" t="s">
        <v>60</v>
      </c>
      <c r="C55" s="56">
        <v>4900000</v>
      </c>
      <c r="D55" s="56">
        <v>4900000</v>
      </c>
      <c r="E55" s="50">
        <f>F55</f>
        <v>4300000</v>
      </c>
      <c r="F55" s="56">
        <v>4300000</v>
      </c>
      <c r="G55" s="57"/>
      <c r="H55" s="57"/>
      <c r="I55" s="57"/>
      <c r="J55" s="57"/>
      <c r="K55" s="57"/>
      <c r="L55" s="24">
        <f t="shared" si="0"/>
        <v>0.8775510204081632</v>
      </c>
    </row>
    <row r="56" spans="1:12" ht="63.75">
      <c r="A56" s="58" t="s">
        <v>61</v>
      </c>
      <c r="B56" s="55" t="s">
        <v>62</v>
      </c>
      <c r="C56" s="56">
        <v>400000</v>
      </c>
      <c r="D56" s="56">
        <v>400000</v>
      </c>
      <c r="E56" s="50">
        <f>F56</f>
        <v>400000</v>
      </c>
      <c r="F56" s="56">
        <v>400000</v>
      </c>
      <c r="G56" s="57"/>
      <c r="H56" s="57"/>
      <c r="I56" s="57"/>
      <c r="J56" s="57"/>
      <c r="K56" s="57"/>
      <c r="L56" s="24">
        <f t="shared" si="0"/>
        <v>1</v>
      </c>
    </row>
    <row r="57" spans="1:12" ht="12.75">
      <c r="A57" s="58" t="s">
        <v>34</v>
      </c>
      <c r="B57" s="55" t="s">
        <v>63</v>
      </c>
      <c r="C57" s="56">
        <v>11000</v>
      </c>
      <c r="D57" s="56">
        <v>11000</v>
      </c>
      <c r="E57" s="50">
        <f>F57</f>
        <v>11300</v>
      </c>
      <c r="F57" s="56">
        <v>11300</v>
      </c>
      <c r="G57" s="57"/>
      <c r="H57" s="57"/>
      <c r="I57" s="57"/>
      <c r="J57" s="57"/>
      <c r="K57" s="57"/>
      <c r="L57" s="24">
        <f t="shared" si="0"/>
        <v>1.0272727272727273</v>
      </c>
    </row>
    <row r="58" spans="1:12" ht="38.25">
      <c r="A58" s="58" t="s">
        <v>64</v>
      </c>
      <c r="B58" s="55" t="s">
        <v>65</v>
      </c>
      <c r="C58" s="56">
        <v>2000</v>
      </c>
      <c r="D58" s="56">
        <v>4000</v>
      </c>
      <c r="E58" s="50">
        <f>F58</f>
        <v>0</v>
      </c>
      <c r="F58" s="56">
        <v>0</v>
      </c>
      <c r="G58" s="57"/>
      <c r="H58" s="57"/>
      <c r="I58" s="57"/>
      <c r="J58" s="57"/>
      <c r="K58" s="57"/>
      <c r="L58" s="24"/>
    </row>
    <row r="59" spans="1:12" ht="38.25">
      <c r="A59" s="48">
        <v>75622</v>
      </c>
      <c r="B59" s="20" t="s">
        <v>66</v>
      </c>
      <c r="C59" s="49">
        <f>SUM(C60:C61)</f>
        <v>26549402</v>
      </c>
      <c r="D59" s="49">
        <f>SUM(D60:D61)</f>
        <v>26029402</v>
      </c>
      <c r="E59" s="50">
        <f>SUM(E60:E61)</f>
        <v>30697922</v>
      </c>
      <c r="F59" s="49">
        <f>SUM(F60:F61)</f>
        <v>30697922</v>
      </c>
      <c r="G59" s="51"/>
      <c r="H59" s="51"/>
      <c r="I59" s="51"/>
      <c r="J59" s="51"/>
      <c r="K59" s="51"/>
      <c r="L59" s="24">
        <f t="shared" si="0"/>
        <v>1.179355637905166</v>
      </c>
    </row>
    <row r="60" spans="1:12" ht="25.5">
      <c r="A60" s="52" t="s">
        <v>67</v>
      </c>
      <c r="B60" s="20" t="s">
        <v>68</v>
      </c>
      <c r="C60" s="49">
        <v>25429402</v>
      </c>
      <c r="D60" s="49">
        <v>25429402</v>
      </c>
      <c r="E60" s="50">
        <f>F60</f>
        <v>29997922</v>
      </c>
      <c r="F60" s="49">
        <v>29997922</v>
      </c>
      <c r="G60" s="51"/>
      <c r="H60" s="51"/>
      <c r="I60" s="51"/>
      <c r="J60" s="51"/>
      <c r="K60" s="51"/>
      <c r="L60" s="24">
        <f t="shared" si="0"/>
        <v>1.179655030818263</v>
      </c>
    </row>
    <row r="61" spans="1:12" ht="25.5">
      <c r="A61" s="59" t="s">
        <v>69</v>
      </c>
      <c r="B61" s="20" t="s">
        <v>70</v>
      </c>
      <c r="C61" s="49">
        <v>1120000</v>
      </c>
      <c r="D61" s="49">
        <v>600000</v>
      </c>
      <c r="E61" s="50">
        <f>F61</f>
        <v>700000</v>
      </c>
      <c r="F61" s="49">
        <v>700000</v>
      </c>
      <c r="G61" s="51"/>
      <c r="H61" s="51"/>
      <c r="I61" s="51"/>
      <c r="J61" s="51"/>
      <c r="K61" s="51"/>
      <c r="L61" s="24">
        <f t="shared" si="0"/>
        <v>1.1666666666666667</v>
      </c>
    </row>
    <row r="62" spans="1:12" ht="12.75">
      <c r="A62" s="37">
        <v>758</v>
      </c>
      <c r="B62" s="34" t="s">
        <v>71</v>
      </c>
      <c r="C62" s="38">
        <f>SUM(C63,C65,C67,C69,C71)</f>
        <v>104695588</v>
      </c>
      <c r="D62" s="38">
        <f>SUM(D63,D65,D67,D69,D71)</f>
        <v>104695588</v>
      </c>
      <c r="E62" s="39">
        <f>SUM(E63,E67,E71)</f>
        <v>107726363</v>
      </c>
      <c r="F62" s="38"/>
      <c r="G62" s="40">
        <f>SUM(G63,G67,G71)</f>
        <v>107726363</v>
      </c>
      <c r="H62" s="40">
        <f>SUM(H63,H71)</f>
        <v>0</v>
      </c>
      <c r="I62" s="40"/>
      <c r="J62" s="40"/>
      <c r="K62" s="40"/>
      <c r="L62" s="18">
        <f t="shared" si="0"/>
        <v>1.0289484500531196</v>
      </c>
    </row>
    <row r="63" spans="1:12" ht="38.25">
      <c r="A63" s="48">
        <v>75801</v>
      </c>
      <c r="B63" s="20" t="s">
        <v>135</v>
      </c>
      <c r="C63" s="49">
        <f>C64</f>
        <v>93393958</v>
      </c>
      <c r="D63" s="49">
        <f>D64</f>
        <v>93393958</v>
      </c>
      <c r="E63" s="50">
        <f>E64</f>
        <v>97339563</v>
      </c>
      <c r="F63" s="49"/>
      <c r="G63" s="51">
        <f>G64</f>
        <v>97339563</v>
      </c>
      <c r="H63" s="51">
        <f>H64</f>
        <v>0</v>
      </c>
      <c r="I63" s="51"/>
      <c r="J63" s="51"/>
      <c r="K63" s="51"/>
      <c r="L63" s="24">
        <f t="shared" si="0"/>
        <v>1.0422468978132398</v>
      </c>
    </row>
    <row r="64" spans="1:12" ht="25.5">
      <c r="A64" s="48">
        <v>2920</v>
      </c>
      <c r="B64" s="20" t="s">
        <v>72</v>
      </c>
      <c r="C64" s="49">
        <v>93393958</v>
      </c>
      <c r="D64" s="49">
        <v>93393958</v>
      </c>
      <c r="E64" s="50">
        <f>G64</f>
        <v>97339563</v>
      </c>
      <c r="F64" s="49"/>
      <c r="G64" s="51">
        <v>97339563</v>
      </c>
      <c r="H64" s="49"/>
      <c r="I64" s="51"/>
      <c r="J64" s="51"/>
      <c r="K64" s="51"/>
      <c r="L64" s="24">
        <f t="shared" si="0"/>
        <v>1.0422468978132398</v>
      </c>
    </row>
    <row r="65" spans="1:12" ht="38.25">
      <c r="A65" s="48">
        <v>75802</v>
      </c>
      <c r="B65" s="20" t="s">
        <v>73</v>
      </c>
      <c r="C65" s="49">
        <f>SUM(C66:C66)</f>
        <v>3000000</v>
      </c>
      <c r="D65" s="49">
        <f>SUM(D66:D66)</f>
        <v>3000000</v>
      </c>
      <c r="E65" s="50"/>
      <c r="F65" s="49"/>
      <c r="G65" s="51"/>
      <c r="H65" s="51"/>
      <c r="I65" s="51"/>
      <c r="J65" s="51"/>
      <c r="K65" s="51"/>
      <c r="L65" s="24"/>
    </row>
    <row r="66" spans="1:12" ht="102">
      <c r="A66" s="48">
        <v>2790</v>
      </c>
      <c r="B66" s="20" t="s">
        <v>74</v>
      </c>
      <c r="C66" s="49">
        <v>3000000</v>
      </c>
      <c r="D66" s="49">
        <v>3000000</v>
      </c>
      <c r="E66" s="50"/>
      <c r="F66" s="49"/>
      <c r="G66" s="51"/>
      <c r="H66" s="51"/>
      <c r="I66" s="51"/>
      <c r="J66" s="51"/>
      <c r="K66" s="51"/>
      <c r="L66" s="24"/>
    </row>
    <row r="67" spans="1:12" ht="25.5">
      <c r="A67" s="48">
        <v>75803</v>
      </c>
      <c r="B67" s="20" t="s">
        <v>75</v>
      </c>
      <c r="C67" s="49">
        <f>C68</f>
        <v>1817632</v>
      </c>
      <c r="D67" s="49">
        <f>D68</f>
        <v>1817632</v>
      </c>
      <c r="E67" s="50">
        <f>E68</f>
        <v>3059267</v>
      </c>
      <c r="F67" s="49"/>
      <c r="G67" s="51">
        <f>G68</f>
        <v>3059267</v>
      </c>
      <c r="H67" s="51"/>
      <c r="I67" s="51"/>
      <c r="J67" s="51"/>
      <c r="K67" s="51"/>
      <c r="L67" s="24">
        <f t="shared" si="0"/>
        <v>1.683105821200331</v>
      </c>
    </row>
    <row r="68" spans="1:12" ht="25.5">
      <c r="A68" s="48">
        <v>2920</v>
      </c>
      <c r="B68" s="20" t="s">
        <v>72</v>
      </c>
      <c r="C68" s="49">
        <v>1817632</v>
      </c>
      <c r="D68" s="49">
        <v>1817632</v>
      </c>
      <c r="E68" s="50">
        <f>G68</f>
        <v>3059267</v>
      </c>
      <c r="F68" s="49"/>
      <c r="G68" s="49">
        <v>3059267</v>
      </c>
      <c r="H68" s="51"/>
      <c r="I68" s="51"/>
      <c r="J68" s="51"/>
      <c r="K68" s="51"/>
      <c r="L68" s="24">
        <f t="shared" si="0"/>
        <v>1.683105821200331</v>
      </c>
    </row>
    <row r="69" spans="1:12" ht="12.75">
      <c r="A69" s="60">
        <v>75814</v>
      </c>
      <c r="B69" s="20" t="s">
        <v>76</v>
      </c>
      <c r="C69" s="49">
        <f>C70</f>
        <v>29022</v>
      </c>
      <c r="D69" s="49">
        <f>D70</f>
        <v>29022</v>
      </c>
      <c r="E69" s="50"/>
      <c r="F69" s="49"/>
      <c r="G69" s="51"/>
      <c r="H69" s="51"/>
      <c r="I69" s="51"/>
      <c r="J69" s="51"/>
      <c r="K69" s="51"/>
      <c r="L69" s="24"/>
    </row>
    <row r="70" spans="1:12" ht="12.75">
      <c r="A70" s="61" t="s">
        <v>38</v>
      </c>
      <c r="B70" s="20" t="s">
        <v>39</v>
      </c>
      <c r="C70" s="49">
        <v>29022</v>
      </c>
      <c r="D70" s="49">
        <v>29022</v>
      </c>
      <c r="E70" s="50"/>
      <c r="F70" s="49"/>
      <c r="G70" s="51"/>
      <c r="H70" s="51"/>
      <c r="I70" s="51"/>
      <c r="J70" s="51"/>
      <c r="K70" s="51"/>
      <c r="L70" s="24"/>
    </row>
    <row r="71" spans="1:12" ht="38.25">
      <c r="A71" s="62">
        <v>75832</v>
      </c>
      <c r="B71" s="20" t="s">
        <v>77</v>
      </c>
      <c r="C71" s="49">
        <f>C72</f>
        <v>6454976</v>
      </c>
      <c r="D71" s="49">
        <f>D72</f>
        <v>6454976</v>
      </c>
      <c r="E71" s="50">
        <f>E72</f>
        <v>7327533</v>
      </c>
      <c r="F71" s="49"/>
      <c r="G71" s="51">
        <f>G72</f>
        <v>7327533</v>
      </c>
      <c r="H71" s="51"/>
      <c r="I71" s="51" t="s">
        <v>78</v>
      </c>
      <c r="J71" s="51"/>
      <c r="K71" s="51"/>
      <c r="L71" s="24">
        <f t="shared" si="0"/>
        <v>1.1351758705222141</v>
      </c>
    </row>
    <row r="72" spans="1:12" ht="25.5">
      <c r="A72" s="62">
        <v>2920</v>
      </c>
      <c r="B72" s="20" t="s">
        <v>72</v>
      </c>
      <c r="C72" s="49">
        <v>6454976</v>
      </c>
      <c r="D72" s="49">
        <v>6454976</v>
      </c>
      <c r="E72" s="50">
        <f>G72</f>
        <v>7327533</v>
      </c>
      <c r="F72" s="49"/>
      <c r="G72" s="51">
        <v>7327533</v>
      </c>
      <c r="H72" s="51"/>
      <c r="I72" s="51"/>
      <c r="J72" s="51"/>
      <c r="K72" s="51"/>
      <c r="L72" s="24">
        <f t="shared" si="0"/>
        <v>1.1351758705222141</v>
      </c>
    </row>
    <row r="73" spans="1:12" ht="12.75">
      <c r="A73" s="14">
        <v>801</v>
      </c>
      <c r="B73" s="63" t="s">
        <v>79</v>
      </c>
      <c r="C73" s="46">
        <f>SUM(C74,C78,C82,C88,C91,C95)</f>
        <v>1218977</v>
      </c>
      <c r="D73" s="46">
        <f>SUM(D74,D78,D82,D88,D91,D95)</f>
        <v>1233984</v>
      </c>
      <c r="E73" s="39">
        <f>SUM(E74,E78,E82,E88,E91,E95,)</f>
        <v>738729</v>
      </c>
      <c r="F73" s="46">
        <f>SUM(F74,F78,F82,F88,F91,)</f>
        <v>62150</v>
      </c>
      <c r="G73" s="47"/>
      <c r="H73" s="47"/>
      <c r="I73" s="47">
        <f>SUM(I95)</f>
        <v>0</v>
      </c>
      <c r="J73" s="47"/>
      <c r="K73" s="47">
        <f>SUM(K78,K95)</f>
        <v>676579</v>
      </c>
      <c r="L73" s="18">
        <f t="shared" si="0"/>
        <v>0.5986536292204762</v>
      </c>
    </row>
    <row r="74" spans="1:12" ht="12.75">
      <c r="A74" s="54">
        <v>80102</v>
      </c>
      <c r="B74" s="64" t="s">
        <v>80</v>
      </c>
      <c r="C74" s="56">
        <f>SUM(C75:C77)</f>
        <v>93389</v>
      </c>
      <c r="D74" s="56">
        <f>SUM(D75:D77)</f>
        <v>93470</v>
      </c>
      <c r="E74" s="50">
        <f>SUM(E75:E77)</f>
        <v>1610</v>
      </c>
      <c r="F74" s="56">
        <f>SUM(F75:F77)</f>
        <v>1610</v>
      </c>
      <c r="G74" s="57"/>
      <c r="H74" s="57"/>
      <c r="I74" s="57"/>
      <c r="J74" s="57"/>
      <c r="K74" s="57"/>
      <c r="L74" s="24">
        <f t="shared" si="0"/>
        <v>0.01722477800363753</v>
      </c>
    </row>
    <row r="75" spans="1:12" ht="12.75">
      <c r="A75" s="58" t="s">
        <v>34</v>
      </c>
      <c r="B75" s="45" t="s">
        <v>35</v>
      </c>
      <c r="C75" s="56">
        <v>79</v>
      </c>
      <c r="D75" s="56">
        <v>160</v>
      </c>
      <c r="E75" s="50">
        <f>F75</f>
        <v>80</v>
      </c>
      <c r="F75" s="56">
        <v>80</v>
      </c>
      <c r="G75" s="57"/>
      <c r="H75" s="57"/>
      <c r="I75" s="57"/>
      <c r="J75" s="57"/>
      <c r="K75" s="57"/>
      <c r="L75" s="24">
        <f t="shared" si="0"/>
        <v>0.5</v>
      </c>
    </row>
    <row r="76" spans="1:12" ht="12.75">
      <c r="A76" s="58" t="s">
        <v>38</v>
      </c>
      <c r="B76" s="45" t="s">
        <v>39</v>
      </c>
      <c r="C76" s="56">
        <v>1310</v>
      </c>
      <c r="D76" s="56">
        <v>1310</v>
      </c>
      <c r="E76" s="50">
        <f>F76</f>
        <v>1530</v>
      </c>
      <c r="F76" s="56">
        <v>1530</v>
      </c>
      <c r="G76" s="57"/>
      <c r="H76" s="57"/>
      <c r="I76" s="57"/>
      <c r="J76" s="57"/>
      <c r="K76" s="57"/>
      <c r="L76" s="24">
        <f t="shared" si="0"/>
        <v>1.16793893129771</v>
      </c>
    </row>
    <row r="77" spans="1:12" ht="76.5">
      <c r="A77" s="58">
        <v>6260</v>
      </c>
      <c r="B77" s="45" t="s">
        <v>81</v>
      </c>
      <c r="C77" s="56">
        <v>92000</v>
      </c>
      <c r="D77" s="56">
        <v>92000</v>
      </c>
      <c r="E77" s="50">
        <f>F77</f>
        <v>0</v>
      </c>
      <c r="F77" s="56"/>
      <c r="G77" s="57"/>
      <c r="H77" s="57"/>
      <c r="I77" s="57"/>
      <c r="J77" s="57"/>
      <c r="K77" s="57"/>
      <c r="L77" s="24"/>
    </row>
    <row r="78" spans="1:12" ht="12.75">
      <c r="A78" s="48">
        <v>80120</v>
      </c>
      <c r="B78" s="45" t="s">
        <v>82</v>
      </c>
      <c r="C78" s="49">
        <f>SUM(C79:C81)</f>
        <v>306773</v>
      </c>
      <c r="D78" s="49">
        <f>SUM(D79:D81)</f>
        <v>306773</v>
      </c>
      <c r="E78" s="50">
        <f>SUM(E79:E81)</f>
        <v>506190</v>
      </c>
      <c r="F78" s="49">
        <f>SUM(F79:F80)</f>
        <v>6190</v>
      </c>
      <c r="G78" s="51"/>
      <c r="H78" s="51"/>
      <c r="I78" s="51"/>
      <c r="J78" s="51"/>
      <c r="K78" s="51">
        <f>K81</f>
        <v>500000</v>
      </c>
      <c r="L78" s="24">
        <f t="shared" si="0"/>
        <v>1.650047429206612</v>
      </c>
    </row>
    <row r="79" spans="1:12" ht="12.75">
      <c r="A79" s="52" t="s">
        <v>34</v>
      </c>
      <c r="B79" s="45" t="s">
        <v>35</v>
      </c>
      <c r="C79" s="49">
        <v>2585</v>
      </c>
      <c r="D79" s="49">
        <v>2585</v>
      </c>
      <c r="E79" s="50">
        <f>F79</f>
        <v>1670</v>
      </c>
      <c r="F79" s="49">
        <v>1670</v>
      </c>
      <c r="G79" s="51"/>
      <c r="H79" s="51"/>
      <c r="I79" s="51"/>
      <c r="J79" s="51"/>
      <c r="K79" s="51"/>
      <c r="L79" s="24">
        <f t="shared" si="0"/>
        <v>0.6460348162475822</v>
      </c>
    </row>
    <row r="80" spans="1:12" ht="12.75">
      <c r="A80" s="52" t="s">
        <v>38</v>
      </c>
      <c r="B80" s="45" t="s">
        <v>39</v>
      </c>
      <c r="C80" s="49">
        <v>4188</v>
      </c>
      <c r="D80" s="49">
        <v>4188</v>
      </c>
      <c r="E80" s="50">
        <f>F80</f>
        <v>4520</v>
      </c>
      <c r="F80" s="49">
        <v>4520</v>
      </c>
      <c r="G80" s="51"/>
      <c r="H80" s="51"/>
      <c r="I80" s="51"/>
      <c r="J80" s="51"/>
      <c r="K80" s="51"/>
      <c r="L80" s="24">
        <f t="shared" si="0"/>
        <v>1.0792741165234</v>
      </c>
    </row>
    <row r="81" spans="1:12" ht="63.75">
      <c r="A81" s="52">
        <v>6290</v>
      </c>
      <c r="B81" s="20" t="s">
        <v>132</v>
      </c>
      <c r="C81" s="49">
        <v>300000</v>
      </c>
      <c r="D81" s="49">
        <v>300000</v>
      </c>
      <c r="E81" s="50">
        <f>K81</f>
        <v>500000</v>
      </c>
      <c r="F81" s="49"/>
      <c r="G81" s="51"/>
      <c r="H81" s="51"/>
      <c r="I81" s="51"/>
      <c r="J81" s="51"/>
      <c r="K81" s="51">
        <v>500000</v>
      </c>
      <c r="L81" s="24">
        <f t="shared" si="0"/>
        <v>1.6666666666666667</v>
      </c>
    </row>
    <row r="82" spans="1:12" ht="12.75">
      <c r="A82" s="48">
        <v>80130</v>
      </c>
      <c r="B82" s="20" t="s">
        <v>83</v>
      </c>
      <c r="C82" s="49">
        <f>SUM(C83:C87)</f>
        <v>30938</v>
      </c>
      <c r="D82" s="49">
        <f>SUM(D83:D87)</f>
        <v>45864</v>
      </c>
      <c r="E82" s="50">
        <f>SUM(E83:E87)</f>
        <v>50900</v>
      </c>
      <c r="F82" s="49">
        <f>SUM(F83:F87)</f>
        <v>50900</v>
      </c>
      <c r="G82" s="51"/>
      <c r="H82" s="51"/>
      <c r="I82" s="51"/>
      <c r="J82" s="51"/>
      <c r="K82" s="51"/>
      <c r="L82" s="24">
        <f t="shared" si="0"/>
        <v>1.1098028955171813</v>
      </c>
    </row>
    <row r="83" spans="1:12" ht="12.75">
      <c r="A83" s="52" t="s">
        <v>34</v>
      </c>
      <c r="B83" s="45" t="s">
        <v>35</v>
      </c>
      <c r="C83" s="49">
        <v>5090</v>
      </c>
      <c r="D83" s="49">
        <v>5090</v>
      </c>
      <c r="E83" s="50">
        <f>F83</f>
        <v>4300</v>
      </c>
      <c r="F83" s="49">
        <v>4300</v>
      </c>
      <c r="G83" s="51"/>
      <c r="H83" s="51"/>
      <c r="I83" s="51"/>
      <c r="J83" s="51"/>
      <c r="K83" s="51"/>
      <c r="L83" s="24">
        <f t="shared" si="0"/>
        <v>0.8447937131630648</v>
      </c>
    </row>
    <row r="84" spans="1:12" ht="25.5">
      <c r="A84" s="52" t="s">
        <v>84</v>
      </c>
      <c r="B84" s="45" t="s">
        <v>85</v>
      </c>
      <c r="C84" s="49">
        <v>300</v>
      </c>
      <c r="D84" s="49">
        <v>7700</v>
      </c>
      <c r="E84" s="50">
        <f>F84</f>
        <v>0</v>
      </c>
      <c r="F84" s="49"/>
      <c r="G84" s="51"/>
      <c r="H84" s="51"/>
      <c r="I84" s="51"/>
      <c r="J84" s="51"/>
      <c r="K84" s="51"/>
      <c r="L84" s="24"/>
    </row>
    <row r="85" spans="1:12" ht="25.5">
      <c r="A85" s="52" t="s">
        <v>86</v>
      </c>
      <c r="B85" s="45" t="s">
        <v>87</v>
      </c>
      <c r="C85" s="49"/>
      <c r="D85" s="49"/>
      <c r="E85" s="50">
        <f>F85</f>
        <v>31000</v>
      </c>
      <c r="F85" s="49">
        <v>31000</v>
      </c>
      <c r="G85" s="51"/>
      <c r="H85" s="51"/>
      <c r="I85" s="51"/>
      <c r="J85" s="51"/>
      <c r="K85" s="51"/>
      <c r="L85" s="24"/>
    </row>
    <row r="86" spans="1:12" ht="12.75">
      <c r="A86" s="52" t="s">
        <v>38</v>
      </c>
      <c r="B86" s="20" t="s">
        <v>39</v>
      </c>
      <c r="C86" s="49">
        <v>8003</v>
      </c>
      <c r="D86" s="49">
        <v>10000</v>
      </c>
      <c r="E86" s="50">
        <f>F86</f>
        <v>15600</v>
      </c>
      <c r="F86" s="49">
        <v>15600</v>
      </c>
      <c r="G86" s="51"/>
      <c r="H86" s="51"/>
      <c r="I86" s="51"/>
      <c r="J86" s="51"/>
      <c r="K86" s="51"/>
      <c r="L86" s="24">
        <f t="shared" si="0"/>
        <v>1.56</v>
      </c>
    </row>
    <row r="87" spans="1:12" ht="38.25">
      <c r="A87" s="65">
        <v>2380</v>
      </c>
      <c r="B87" s="20" t="s">
        <v>88</v>
      </c>
      <c r="C87" s="49">
        <v>17545</v>
      </c>
      <c r="D87" s="49">
        <v>23074</v>
      </c>
      <c r="E87" s="50" t="str">
        <f>F87</f>
        <v> </v>
      </c>
      <c r="F87" s="49" t="s">
        <v>78</v>
      </c>
      <c r="G87" s="51"/>
      <c r="H87" s="51"/>
      <c r="I87" s="51"/>
      <c r="J87" s="51"/>
      <c r="K87" s="51"/>
      <c r="L87" s="24"/>
    </row>
    <row r="88" spans="1:12" ht="12.75">
      <c r="A88" s="48">
        <v>80132</v>
      </c>
      <c r="B88" s="45" t="s">
        <v>89</v>
      </c>
      <c r="C88" s="49">
        <f>SUM(C89:C90)</f>
        <v>1410</v>
      </c>
      <c r="D88" s="49">
        <f>SUM(D89:D90)</f>
        <v>1410</v>
      </c>
      <c r="E88" s="50">
        <f>SUM(E89:E90)</f>
        <v>1540</v>
      </c>
      <c r="F88" s="49">
        <f>SUM(F89:F90)</f>
        <v>1540</v>
      </c>
      <c r="G88" s="51"/>
      <c r="H88" s="51"/>
      <c r="I88" s="51"/>
      <c r="J88" s="51"/>
      <c r="K88" s="51"/>
      <c r="L88" s="24">
        <f t="shared" si="0"/>
        <v>1.0921985815602837</v>
      </c>
    </row>
    <row r="89" spans="1:12" ht="12.75">
      <c r="A89" s="52" t="s">
        <v>34</v>
      </c>
      <c r="B89" s="45" t="s">
        <v>35</v>
      </c>
      <c r="C89" s="49">
        <v>160</v>
      </c>
      <c r="D89" s="49">
        <v>160</v>
      </c>
      <c r="E89" s="50">
        <f>F89</f>
        <v>160</v>
      </c>
      <c r="F89" s="49">
        <v>160</v>
      </c>
      <c r="G89" s="51"/>
      <c r="H89" s="51"/>
      <c r="I89" s="51"/>
      <c r="J89" s="51"/>
      <c r="K89" s="51"/>
      <c r="L89" s="24">
        <f t="shared" si="0"/>
        <v>1</v>
      </c>
    </row>
    <row r="90" spans="1:12" ht="12.75">
      <c r="A90" s="52" t="s">
        <v>38</v>
      </c>
      <c r="B90" s="20" t="s">
        <v>39</v>
      </c>
      <c r="C90" s="49">
        <v>1250</v>
      </c>
      <c r="D90" s="49">
        <v>1250</v>
      </c>
      <c r="E90" s="50">
        <f>F90</f>
        <v>1380</v>
      </c>
      <c r="F90" s="49">
        <v>1380</v>
      </c>
      <c r="G90" s="51"/>
      <c r="H90" s="51"/>
      <c r="I90" s="51"/>
      <c r="J90" s="51"/>
      <c r="K90" s="51"/>
      <c r="L90" s="24">
        <f t="shared" si="0"/>
        <v>1.104</v>
      </c>
    </row>
    <row r="91" spans="1:12" ht="51">
      <c r="A91" s="48">
        <v>80140</v>
      </c>
      <c r="B91" s="45" t="s">
        <v>90</v>
      </c>
      <c r="C91" s="49">
        <f>SUM(C92:C94)</f>
        <v>2736</v>
      </c>
      <c r="D91" s="49">
        <f>SUM(D92:D94)</f>
        <v>2736</v>
      </c>
      <c r="E91" s="50">
        <f>SUM(E92:E94)</f>
        <v>1910</v>
      </c>
      <c r="F91" s="49">
        <f>SUM(F92:F94)</f>
        <v>1910</v>
      </c>
      <c r="G91" s="51"/>
      <c r="H91" s="51"/>
      <c r="I91" s="51"/>
      <c r="J91" s="51"/>
      <c r="K91" s="51"/>
      <c r="L91" s="24">
        <f t="shared" si="0"/>
        <v>0.6980994152046783</v>
      </c>
    </row>
    <row r="92" spans="1:12" ht="12.75">
      <c r="A92" s="52" t="s">
        <v>34</v>
      </c>
      <c r="B92" s="45" t="s">
        <v>35</v>
      </c>
      <c r="C92" s="49">
        <v>1008</v>
      </c>
      <c r="D92" s="49">
        <v>1008</v>
      </c>
      <c r="E92" s="50">
        <f>F92</f>
        <v>560</v>
      </c>
      <c r="F92" s="49">
        <v>560</v>
      </c>
      <c r="G92" s="51"/>
      <c r="H92" s="51"/>
      <c r="I92" s="51"/>
      <c r="J92" s="51"/>
      <c r="K92" s="51"/>
      <c r="L92" s="24">
        <f t="shared" si="0"/>
        <v>0.5555555555555556</v>
      </c>
    </row>
    <row r="93" spans="1:12" ht="12.75">
      <c r="A93" s="52" t="s">
        <v>36</v>
      </c>
      <c r="B93" s="45" t="s">
        <v>37</v>
      </c>
      <c r="C93" s="49">
        <v>911</v>
      </c>
      <c r="D93" s="49">
        <v>911</v>
      </c>
      <c r="E93" s="50">
        <f>F93</f>
        <v>600</v>
      </c>
      <c r="F93" s="49">
        <v>600</v>
      </c>
      <c r="G93" s="51"/>
      <c r="H93" s="51"/>
      <c r="I93" s="51"/>
      <c r="J93" s="51"/>
      <c r="K93" s="51"/>
      <c r="L93" s="24">
        <f t="shared" si="0"/>
        <v>0.6586169045005489</v>
      </c>
    </row>
    <row r="94" spans="1:12" ht="12.75">
      <c r="A94" s="52" t="s">
        <v>38</v>
      </c>
      <c r="B94" s="20" t="s">
        <v>39</v>
      </c>
      <c r="C94" s="49">
        <v>817</v>
      </c>
      <c r="D94" s="49">
        <v>817</v>
      </c>
      <c r="E94" s="50">
        <f>F94</f>
        <v>750</v>
      </c>
      <c r="F94" s="49">
        <v>750</v>
      </c>
      <c r="G94" s="51"/>
      <c r="H94" s="51"/>
      <c r="I94" s="51"/>
      <c r="J94" s="51"/>
      <c r="K94" s="51"/>
      <c r="L94" s="24">
        <f t="shared" si="0"/>
        <v>0.9179926560587516</v>
      </c>
    </row>
    <row r="95" spans="1:12" ht="12.75">
      <c r="A95" s="48">
        <v>80195</v>
      </c>
      <c r="B95" s="45" t="s">
        <v>22</v>
      </c>
      <c r="C95" s="49">
        <f>SUM(C96:C101)</f>
        <v>783731</v>
      </c>
      <c r="D95" s="49">
        <f>SUM(D96:D101)</f>
        <v>783731</v>
      </c>
      <c r="E95" s="50">
        <f>SUM(E96:E101)</f>
        <v>176579</v>
      </c>
      <c r="F95" s="49">
        <f>SUM(F96:F98)</f>
        <v>0</v>
      </c>
      <c r="G95" s="51"/>
      <c r="H95" s="51"/>
      <c r="I95" s="51">
        <f>I99</f>
        <v>0</v>
      </c>
      <c r="J95" s="51"/>
      <c r="K95" s="51">
        <f>K100</f>
        <v>176579</v>
      </c>
      <c r="L95" s="24">
        <f t="shared" si="0"/>
        <v>0.2253056214440924</v>
      </c>
    </row>
    <row r="96" spans="1:12" ht="102">
      <c r="A96" s="52" t="s">
        <v>91</v>
      </c>
      <c r="B96" s="45" t="s">
        <v>92</v>
      </c>
      <c r="C96" s="49">
        <v>86842</v>
      </c>
      <c r="D96" s="49">
        <v>86842</v>
      </c>
      <c r="E96" s="50">
        <f>F96</f>
        <v>0</v>
      </c>
      <c r="F96" s="49"/>
      <c r="G96" s="51"/>
      <c r="H96" s="51"/>
      <c r="I96" s="51"/>
      <c r="J96" s="51"/>
      <c r="K96" s="51"/>
      <c r="L96" s="24"/>
    </row>
    <row r="97" spans="1:12" ht="12.75">
      <c r="A97" s="52" t="s">
        <v>36</v>
      </c>
      <c r="B97" s="20" t="s">
        <v>37</v>
      </c>
      <c r="C97" s="49">
        <v>75</v>
      </c>
      <c r="D97" s="49">
        <v>75</v>
      </c>
      <c r="E97" s="50">
        <f>F97</f>
        <v>0</v>
      </c>
      <c r="F97" s="49"/>
      <c r="G97" s="51"/>
      <c r="H97" s="51"/>
      <c r="I97" s="51"/>
      <c r="J97" s="51"/>
      <c r="K97" s="51"/>
      <c r="L97" s="24"/>
    </row>
    <row r="98" spans="1:12" ht="12.75">
      <c r="A98" s="52" t="s">
        <v>38</v>
      </c>
      <c r="B98" s="20" t="s">
        <v>39</v>
      </c>
      <c r="C98" s="49">
        <v>814</v>
      </c>
      <c r="D98" s="49">
        <v>814</v>
      </c>
      <c r="E98" s="50">
        <f>F98</f>
        <v>0</v>
      </c>
      <c r="F98" s="49"/>
      <c r="G98" s="51"/>
      <c r="H98" s="51"/>
      <c r="I98" s="51"/>
      <c r="J98" s="51"/>
      <c r="K98" s="51"/>
      <c r="L98" s="24"/>
    </row>
    <row r="99" spans="1:12" ht="63.75">
      <c r="A99" s="48">
        <v>2120</v>
      </c>
      <c r="B99" s="45" t="s">
        <v>93</v>
      </c>
      <c r="C99" s="49">
        <v>133780</v>
      </c>
      <c r="D99" s="49">
        <v>133780</v>
      </c>
      <c r="E99" s="50"/>
      <c r="F99" s="49"/>
      <c r="G99" s="51"/>
      <c r="H99" s="51"/>
      <c r="I99" s="51"/>
      <c r="J99" s="51"/>
      <c r="K99" s="51"/>
      <c r="L99" s="24"/>
    </row>
    <row r="100" spans="1:12" ht="63.75">
      <c r="A100" s="48">
        <v>2707</v>
      </c>
      <c r="B100" s="45" t="s">
        <v>94</v>
      </c>
      <c r="C100" s="49">
        <v>68477</v>
      </c>
      <c r="D100" s="49">
        <v>68477</v>
      </c>
      <c r="E100" s="50">
        <f>K100</f>
        <v>176579</v>
      </c>
      <c r="F100" s="51"/>
      <c r="G100" s="51"/>
      <c r="H100" s="51"/>
      <c r="I100" s="51"/>
      <c r="J100" s="51"/>
      <c r="K100" s="51">
        <v>176579</v>
      </c>
      <c r="L100" s="24">
        <f>E100/D100</f>
        <v>2.5786614483695254</v>
      </c>
    </row>
    <row r="101" spans="1:12" ht="63.75">
      <c r="A101" s="48">
        <v>2701</v>
      </c>
      <c r="B101" s="45" t="s">
        <v>94</v>
      </c>
      <c r="C101" s="49">
        <v>493743</v>
      </c>
      <c r="D101" s="49">
        <v>493743</v>
      </c>
      <c r="E101" s="50"/>
      <c r="F101" s="51"/>
      <c r="G101" s="51"/>
      <c r="H101" s="51"/>
      <c r="I101" s="51"/>
      <c r="J101" s="51"/>
      <c r="K101" s="51"/>
      <c r="L101" s="24"/>
    </row>
    <row r="102" spans="1:12" ht="12.75">
      <c r="A102" s="37">
        <v>803</v>
      </c>
      <c r="B102" s="34" t="s">
        <v>95</v>
      </c>
      <c r="C102" s="38">
        <f>C103</f>
        <v>195000</v>
      </c>
      <c r="D102" s="38">
        <f>D103</f>
        <v>195000</v>
      </c>
      <c r="E102" s="39">
        <f>E103</f>
        <v>61600</v>
      </c>
      <c r="F102" s="40"/>
      <c r="G102" s="40"/>
      <c r="H102" s="40">
        <f>H103</f>
        <v>61600</v>
      </c>
      <c r="I102" s="40"/>
      <c r="J102" s="40"/>
      <c r="K102" s="40">
        <f>K103</f>
        <v>0</v>
      </c>
      <c r="L102" s="18">
        <f>E102/D102</f>
        <v>0.3158974358974359</v>
      </c>
    </row>
    <row r="103" spans="1:12" ht="25.5">
      <c r="A103" s="48">
        <v>80309</v>
      </c>
      <c r="B103" s="20" t="s">
        <v>96</v>
      </c>
      <c r="C103" s="49">
        <f>SUM(C104:C105)</f>
        <v>195000</v>
      </c>
      <c r="D103" s="49">
        <f>SUM(D104:D105)</f>
        <v>195000</v>
      </c>
      <c r="E103" s="50">
        <f>SUM(E104:E105)</f>
        <v>61600</v>
      </c>
      <c r="F103" s="51"/>
      <c r="G103" s="51"/>
      <c r="H103" s="51">
        <f>SUM(H104:H105)</f>
        <v>61600</v>
      </c>
      <c r="I103" s="51"/>
      <c r="J103" s="51"/>
      <c r="K103" s="51">
        <f>SUM(K104:K105)</f>
        <v>0</v>
      </c>
      <c r="L103" s="24">
        <f>E103/D103</f>
        <v>0.3158974358974359</v>
      </c>
    </row>
    <row r="104" spans="1:12" ht="102">
      <c r="A104" s="48">
        <v>2888</v>
      </c>
      <c r="B104" s="20" t="s">
        <v>97</v>
      </c>
      <c r="C104" s="49">
        <v>146250</v>
      </c>
      <c r="D104" s="49">
        <v>146250</v>
      </c>
      <c r="E104" s="50">
        <f>H104</f>
        <v>46200</v>
      </c>
      <c r="F104" s="51"/>
      <c r="G104" s="51"/>
      <c r="H104" s="51">
        <v>46200</v>
      </c>
      <c r="I104" s="51"/>
      <c r="J104" s="51"/>
      <c r="K104" s="51"/>
      <c r="L104" s="24">
        <f aca="true" t="shared" si="1" ref="L104:L165">E104/D104</f>
        <v>0.3158974358974359</v>
      </c>
    </row>
    <row r="105" spans="1:12" ht="102">
      <c r="A105" s="48">
        <v>2889</v>
      </c>
      <c r="B105" s="20" t="s">
        <v>97</v>
      </c>
      <c r="C105" s="49">
        <v>48750</v>
      </c>
      <c r="D105" s="49">
        <v>48750</v>
      </c>
      <c r="E105" s="50">
        <f>H105</f>
        <v>15400</v>
      </c>
      <c r="F105" s="51"/>
      <c r="G105" s="51"/>
      <c r="H105" s="51">
        <v>15400</v>
      </c>
      <c r="I105" s="51"/>
      <c r="J105" s="51"/>
      <c r="K105" s="51"/>
      <c r="L105" s="24">
        <f t="shared" si="1"/>
        <v>0.3158974358974359</v>
      </c>
    </row>
    <row r="106" spans="1:12" ht="12.75">
      <c r="A106" s="37">
        <v>851</v>
      </c>
      <c r="B106" s="34" t="s">
        <v>98</v>
      </c>
      <c r="C106" s="38">
        <f>C107</f>
        <v>52000</v>
      </c>
      <c r="D106" s="38">
        <f>D107</f>
        <v>52000</v>
      </c>
      <c r="E106" s="39">
        <f>SUM(E107)</f>
        <v>52000</v>
      </c>
      <c r="F106" s="40"/>
      <c r="G106" s="40"/>
      <c r="H106" s="40"/>
      <c r="I106" s="40"/>
      <c r="J106" s="40">
        <f>J107</f>
        <v>52000</v>
      </c>
      <c r="K106" s="40"/>
      <c r="L106" s="18">
        <f t="shared" si="1"/>
        <v>1</v>
      </c>
    </row>
    <row r="107" spans="1:12" ht="63.75">
      <c r="A107" s="48">
        <v>85156</v>
      </c>
      <c r="B107" s="20" t="s">
        <v>99</v>
      </c>
      <c r="C107" s="49">
        <f>C108</f>
        <v>52000</v>
      </c>
      <c r="D107" s="49">
        <f>D108</f>
        <v>52000</v>
      </c>
      <c r="E107" s="50">
        <f>J107</f>
        <v>52000</v>
      </c>
      <c r="F107" s="51"/>
      <c r="G107" s="51"/>
      <c r="H107" s="51"/>
      <c r="I107" s="51"/>
      <c r="J107" s="51">
        <f>J108</f>
        <v>52000</v>
      </c>
      <c r="K107" s="51"/>
      <c r="L107" s="24">
        <f t="shared" si="1"/>
        <v>1</v>
      </c>
    </row>
    <row r="108" spans="1:12" ht="89.25">
      <c r="A108" s="48">
        <v>2110</v>
      </c>
      <c r="B108" s="20" t="s">
        <v>20</v>
      </c>
      <c r="C108" s="49">
        <v>52000</v>
      </c>
      <c r="D108" s="49">
        <v>52000</v>
      </c>
      <c r="E108" s="50">
        <f>J108</f>
        <v>52000</v>
      </c>
      <c r="F108" s="51"/>
      <c r="G108" s="51"/>
      <c r="H108" s="51"/>
      <c r="I108" s="51"/>
      <c r="J108" s="51">
        <v>52000</v>
      </c>
      <c r="K108" s="51"/>
      <c r="L108" s="24">
        <f t="shared" si="1"/>
        <v>1</v>
      </c>
    </row>
    <row r="109" spans="1:12" ht="12.75">
      <c r="A109" s="37">
        <v>852</v>
      </c>
      <c r="B109" s="34" t="s">
        <v>100</v>
      </c>
      <c r="C109" s="38">
        <f>SUM(C110,C116,C126,C130,C132,C134)</f>
        <v>12335846</v>
      </c>
      <c r="D109" s="38">
        <f>SUM(D110,D116,D126,D130,D132,D134)</f>
        <v>12363276</v>
      </c>
      <c r="E109" s="39">
        <f>SUM(E110,E116,E126,E130,E134,E132,)</f>
        <v>9619897</v>
      </c>
      <c r="F109" s="40">
        <f>SUM(F110,F116,F126,F130,F134)</f>
        <v>3827377</v>
      </c>
      <c r="G109" s="40"/>
      <c r="H109" s="40"/>
      <c r="I109" s="40">
        <f>SUM(I110,I116)</f>
        <v>5591520</v>
      </c>
      <c r="J109" s="40">
        <f>SUM(J134)</f>
        <v>100000</v>
      </c>
      <c r="K109" s="40">
        <f>K116</f>
        <v>101000</v>
      </c>
      <c r="L109" s="18">
        <f t="shared" si="1"/>
        <v>0.7781025838135459</v>
      </c>
    </row>
    <row r="110" spans="1:12" ht="25.5">
      <c r="A110" s="48">
        <v>85201</v>
      </c>
      <c r="B110" s="45" t="s">
        <v>101</v>
      </c>
      <c r="C110" s="49">
        <f>SUM(C111:C115)</f>
        <v>279930</v>
      </c>
      <c r="D110" s="49">
        <f>SUM(D111:D115)</f>
        <v>281230</v>
      </c>
      <c r="E110" s="50">
        <f>SUM(E111:E115)</f>
        <v>210717</v>
      </c>
      <c r="F110" s="51">
        <f>SUM(F111:F115)</f>
        <v>210717</v>
      </c>
      <c r="G110" s="51"/>
      <c r="H110" s="51"/>
      <c r="I110" s="51">
        <f>I115</f>
        <v>0</v>
      </c>
      <c r="J110" s="51"/>
      <c r="K110" s="51"/>
      <c r="L110" s="24">
        <f t="shared" si="1"/>
        <v>0.7492692813711197</v>
      </c>
    </row>
    <row r="111" spans="1:12" ht="51">
      <c r="A111" s="52" t="s">
        <v>102</v>
      </c>
      <c r="B111" s="45" t="s">
        <v>103</v>
      </c>
      <c r="C111" s="49">
        <v>3000</v>
      </c>
      <c r="D111" s="49">
        <v>4300</v>
      </c>
      <c r="E111" s="50">
        <f>F111</f>
        <v>2400</v>
      </c>
      <c r="F111" s="51">
        <v>2400</v>
      </c>
      <c r="G111" s="51"/>
      <c r="H111" s="51"/>
      <c r="I111" s="51"/>
      <c r="J111" s="51"/>
      <c r="K111" s="51"/>
      <c r="L111" s="24">
        <f t="shared" si="1"/>
        <v>0.5581395348837209</v>
      </c>
    </row>
    <row r="112" spans="1:12" ht="12.75">
      <c r="A112" s="52" t="s">
        <v>36</v>
      </c>
      <c r="B112" s="20" t="s">
        <v>37</v>
      </c>
      <c r="C112" s="49">
        <v>6500</v>
      </c>
      <c r="D112" s="49">
        <v>6500</v>
      </c>
      <c r="E112" s="50">
        <f>F112</f>
        <v>6000</v>
      </c>
      <c r="F112" s="51">
        <v>6000</v>
      </c>
      <c r="G112" s="51"/>
      <c r="H112" s="51"/>
      <c r="I112" s="51"/>
      <c r="J112" s="51"/>
      <c r="K112" s="51"/>
      <c r="L112" s="24">
        <f t="shared" si="1"/>
        <v>0.9230769230769231</v>
      </c>
    </row>
    <row r="113" spans="1:12" ht="12.75">
      <c r="A113" s="52" t="s">
        <v>38</v>
      </c>
      <c r="B113" s="20" t="s">
        <v>39</v>
      </c>
      <c r="C113" s="49">
        <v>46030</v>
      </c>
      <c r="D113" s="49">
        <v>46030</v>
      </c>
      <c r="E113" s="50">
        <f>F113</f>
        <v>1200</v>
      </c>
      <c r="F113" s="51">
        <v>1200</v>
      </c>
      <c r="G113" s="51"/>
      <c r="H113" s="51"/>
      <c r="I113" s="51"/>
      <c r="J113" s="51"/>
      <c r="K113" s="51"/>
      <c r="L113" s="24">
        <f t="shared" si="1"/>
        <v>0.02606995437757984</v>
      </c>
    </row>
    <row r="114" spans="1:12" ht="51">
      <c r="A114" s="52">
        <v>2130</v>
      </c>
      <c r="B114" s="20" t="s">
        <v>104</v>
      </c>
      <c r="C114" s="49">
        <v>3000</v>
      </c>
      <c r="D114" s="49">
        <v>3000</v>
      </c>
      <c r="E114" s="50"/>
      <c r="F114" s="51"/>
      <c r="G114" s="51"/>
      <c r="H114" s="51"/>
      <c r="I114" s="51"/>
      <c r="J114" s="51"/>
      <c r="K114" s="51"/>
      <c r="L114" s="24"/>
    </row>
    <row r="115" spans="1:12" ht="76.5">
      <c r="A115" s="48">
        <v>2320</v>
      </c>
      <c r="B115" s="45" t="s">
        <v>105</v>
      </c>
      <c r="C115" s="49">
        <v>221400</v>
      </c>
      <c r="D115" s="49">
        <v>221400</v>
      </c>
      <c r="E115" s="50">
        <f>F115</f>
        <v>201117</v>
      </c>
      <c r="F115" s="51">
        <v>201117</v>
      </c>
      <c r="G115" s="51"/>
      <c r="H115" s="51"/>
      <c r="I115" s="51"/>
      <c r="J115" s="51"/>
      <c r="K115" s="51"/>
      <c r="L115" s="24">
        <f t="shared" si="1"/>
        <v>0.9083875338753388</v>
      </c>
    </row>
    <row r="116" spans="1:12" ht="12.75">
      <c r="A116" s="48">
        <v>85202</v>
      </c>
      <c r="B116" s="45" t="s">
        <v>106</v>
      </c>
      <c r="C116" s="49">
        <f>SUM(C117:C125)</f>
        <v>11917806</v>
      </c>
      <c r="D116" s="49">
        <f>SUM(D117:D125)</f>
        <v>11925806</v>
      </c>
      <c r="E116" s="50">
        <f>SUM(E117:E125)</f>
        <v>9202480</v>
      </c>
      <c r="F116" s="51">
        <f>SUM(F117:F121)</f>
        <v>3509960</v>
      </c>
      <c r="G116" s="51"/>
      <c r="H116" s="51"/>
      <c r="I116" s="51">
        <f>I121</f>
        <v>5591520</v>
      </c>
      <c r="J116" s="51"/>
      <c r="K116" s="51">
        <f>K124</f>
        <v>101000</v>
      </c>
      <c r="L116" s="24">
        <f t="shared" si="1"/>
        <v>0.7716442813173382</v>
      </c>
    </row>
    <row r="117" spans="1:12" ht="12.75">
      <c r="A117" s="52" t="s">
        <v>34</v>
      </c>
      <c r="B117" s="45" t="s">
        <v>35</v>
      </c>
      <c r="C117" s="49">
        <v>74000</v>
      </c>
      <c r="D117" s="49">
        <v>82000</v>
      </c>
      <c r="E117" s="50">
        <f>F117</f>
        <v>80000</v>
      </c>
      <c r="F117" s="51">
        <v>80000</v>
      </c>
      <c r="G117" s="51"/>
      <c r="H117" s="51"/>
      <c r="I117" s="51"/>
      <c r="J117" s="51"/>
      <c r="K117" s="51"/>
      <c r="L117" s="24">
        <f t="shared" si="1"/>
        <v>0.975609756097561</v>
      </c>
    </row>
    <row r="118" spans="1:12" ht="102">
      <c r="A118" s="52" t="s">
        <v>91</v>
      </c>
      <c r="B118" s="45" t="s">
        <v>92</v>
      </c>
      <c r="C118" s="49">
        <v>6000</v>
      </c>
      <c r="D118" s="49">
        <v>6000</v>
      </c>
      <c r="E118" s="50">
        <f>F118</f>
        <v>7000</v>
      </c>
      <c r="F118" s="51">
        <v>7000</v>
      </c>
      <c r="G118" s="51"/>
      <c r="H118" s="51"/>
      <c r="I118" s="51"/>
      <c r="J118" s="51"/>
      <c r="K118" s="51"/>
      <c r="L118" s="24">
        <f t="shared" si="1"/>
        <v>1.1666666666666667</v>
      </c>
    </row>
    <row r="119" spans="1:12" ht="12.75">
      <c r="A119" s="52" t="s">
        <v>36</v>
      </c>
      <c r="B119" s="20" t="s">
        <v>37</v>
      </c>
      <c r="C119" s="49">
        <v>3550700</v>
      </c>
      <c r="D119" s="49">
        <v>3550700</v>
      </c>
      <c r="E119" s="50">
        <f>F119</f>
        <v>3390640</v>
      </c>
      <c r="F119" s="51">
        <v>3390640</v>
      </c>
      <c r="G119" s="40"/>
      <c r="H119" s="40"/>
      <c r="I119" s="40"/>
      <c r="J119" s="40"/>
      <c r="K119" s="40"/>
      <c r="L119" s="24">
        <f t="shared" si="1"/>
        <v>0.954921564761878</v>
      </c>
    </row>
    <row r="120" spans="1:12" ht="12.75">
      <c r="A120" s="52" t="s">
        <v>38</v>
      </c>
      <c r="B120" s="48" t="s">
        <v>39</v>
      </c>
      <c r="C120" s="49">
        <v>42546</v>
      </c>
      <c r="D120" s="49">
        <v>42546</v>
      </c>
      <c r="E120" s="50">
        <f>F120</f>
        <v>32320</v>
      </c>
      <c r="F120" s="51">
        <v>32320</v>
      </c>
      <c r="G120" s="40"/>
      <c r="H120" s="40"/>
      <c r="I120" s="40"/>
      <c r="J120" s="40"/>
      <c r="K120" s="40"/>
      <c r="L120" s="24">
        <f t="shared" si="1"/>
        <v>0.7596483805763175</v>
      </c>
    </row>
    <row r="121" spans="1:12" ht="51">
      <c r="A121" s="48">
        <v>2130</v>
      </c>
      <c r="B121" s="45" t="s">
        <v>107</v>
      </c>
      <c r="C121" s="49">
        <v>6091560</v>
      </c>
      <c r="D121" s="49">
        <v>6091560</v>
      </c>
      <c r="E121" s="50">
        <f>I121</f>
        <v>5591520</v>
      </c>
      <c r="F121" s="51"/>
      <c r="G121" s="51"/>
      <c r="H121" s="51"/>
      <c r="I121" s="51">
        <v>5591520</v>
      </c>
      <c r="J121" s="51"/>
      <c r="K121" s="51"/>
      <c r="L121" s="24">
        <f t="shared" si="1"/>
        <v>0.9179126529164943</v>
      </c>
    </row>
    <row r="122" spans="1:12" ht="51">
      <c r="A122" s="48">
        <v>2440</v>
      </c>
      <c r="B122" s="20" t="s">
        <v>130</v>
      </c>
      <c r="C122" s="49">
        <v>180000</v>
      </c>
      <c r="D122" s="49">
        <v>180000</v>
      </c>
      <c r="E122" s="50"/>
      <c r="F122" s="51"/>
      <c r="G122" s="51"/>
      <c r="H122" s="51"/>
      <c r="I122" s="51"/>
      <c r="J122" s="51"/>
      <c r="K122" s="51"/>
      <c r="L122" s="24"/>
    </row>
    <row r="123" spans="1:12" ht="76.5">
      <c r="A123" s="48">
        <v>6260</v>
      </c>
      <c r="B123" s="45" t="s">
        <v>81</v>
      </c>
      <c r="C123" s="49">
        <v>212000</v>
      </c>
      <c r="D123" s="49">
        <v>212000</v>
      </c>
      <c r="E123" s="50"/>
      <c r="F123" s="51"/>
      <c r="G123" s="51"/>
      <c r="H123" s="51"/>
      <c r="I123" s="51"/>
      <c r="J123" s="51"/>
      <c r="K123" s="51"/>
      <c r="L123" s="24"/>
    </row>
    <row r="124" spans="1:12" ht="89.25">
      <c r="A124" s="48">
        <v>6300</v>
      </c>
      <c r="B124" s="20" t="s">
        <v>40</v>
      </c>
      <c r="C124" s="49">
        <v>401000</v>
      </c>
      <c r="D124" s="49">
        <v>401000</v>
      </c>
      <c r="E124" s="50">
        <f>K124</f>
        <v>101000</v>
      </c>
      <c r="F124" s="51"/>
      <c r="G124" s="51"/>
      <c r="H124" s="51"/>
      <c r="I124" s="51"/>
      <c r="J124" s="51"/>
      <c r="K124" s="51">
        <v>101000</v>
      </c>
      <c r="L124" s="24">
        <f t="shared" si="1"/>
        <v>0.2518703241895262</v>
      </c>
    </row>
    <row r="125" spans="1:12" ht="63.75">
      <c r="A125" s="48">
        <v>6430</v>
      </c>
      <c r="B125" s="20" t="s">
        <v>108</v>
      </c>
      <c r="C125" s="49">
        <v>1360000</v>
      </c>
      <c r="D125" s="49">
        <v>1360000</v>
      </c>
      <c r="E125" s="50"/>
      <c r="F125" s="51"/>
      <c r="G125" s="51"/>
      <c r="H125" s="51"/>
      <c r="I125" s="51"/>
      <c r="J125" s="51"/>
      <c r="K125" s="51"/>
      <c r="L125" s="24"/>
    </row>
    <row r="126" spans="1:12" ht="12.75">
      <c r="A126" s="48">
        <v>85204</v>
      </c>
      <c r="B126" s="45" t="s">
        <v>109</v>
      </c>
      <c r="C126" s="49">
        <f>SUM(C127:C129)</f>
        <v>63610</v>
      </c>
      <c r="D126" s="49">
        <f>SUM(D127:D129)</f>
        <v>81740</v>
      </c>
      <c r="E126" s="50">
        <f>SUM(E127:E129)</f>
        <v>104700</v>
      </c>
      <c r="F126" s="51">
        <f>SUM(F127:F129)</f>
        <v>104700</v>
      </c>
      <c r="G126" s="40"/>
      <c r="H126" s="40"/>
      <c r="I126" s="40"/>
      <c r="J126" s="40"/>
      <c r="K126" s="40"/>
      <c r="L126" s="24">
        <f t="shared" si="1"/>
        <v>1.2808906288230977</v>
      </c>
    </row>
    <row r="127" spans="1:12" ht="51">
      <c r="A127" s="52" t="s">
        <v>102</v>
      </c>
      <c r="B127" s="45" t="s">
        <v>103</v>
      </c>
      <c r="C127" s="49">
        <v>1740</v>
      </c>
      <c r="D127" s="49">
        <v>1740</v>
      </c>
      <c r="E127" s="50">
        <f>F127</f>
        <v>2000</v>
      </c>
      <c r="F127" s="51">
        <v>2000</v>
      </c>
      <c r="G127" s="40"/>
      <c r="H127" s="40"/>
      <c r="I127" s="40"/>
      <c r="J127" s="40"/>
      <c r="K127" s="40"/>
      <c r="L127" s="24">
        <f t="shared" si="1"/>
        <v>1.1494252873563218</v>
      </c>
    </row>
    <row r="128" spans="1:12" ht="12.75">
      <c r="A128" s="52" t="s">
        <v>38</v>
      </c>
      <c r="B128" s="48" t="s">
        <v>39</v>
      </c>
      <c r="C128" s="49">
        <v>8470</v>
      </c>
      <c r="D128" s="49">
        <v>12300</v>
      </c>
      <c r="E128" s="50">
        <f>F128</f>
        <v>5000</v>
      </c>
      <c r="F128" s="51">
        <v>5000</v>
      </c>
      <c r="G128" s="40"/>
      <c r="H128" s="40"/>
      <c r="I128" s="40"/>
      <c r="J128" s="40"/>
      <c r="K128" s="40"/>
      <c r="L128" s="24">
        <f t="shared" si="1"/>
        <v>0.4065040650406504</v>
      </c>
    </row>
    <row r="129" spans="1:12" ht="76.5">
      <c r="A129" s="52">
        <v>2320</v>
      </c>
      <c r="B129" s="45" t="s">
        <v>105</v>
      </c>
      <c r="C129" s="49">
        <v>53400</v>
      </c>
      <c r="D129" s="49">
        <v>67700</v>
      </c>
      <c r="E129" s="50">
        <f>F129</f>
        <v>97700</v>
      </c>
      <c r="F129" s="51">
        <v>97700</v>
      </c>
      <c r="G129" s="40"/>
      <c r="H129" s="40"/>
      <c r="I129" s="40"/>
      <c r="J129" s="40"/>
      <c r="K129" s="40"/>
      <c r="L129" s="24">
        <f t="shared" si="1"/>
        <v>1.4431314623338256</v>
      </c>
    </row>
    <row r="130" spans="1:12" ht="51">
      <c r="A130" s="52">
        <v>85220</v>
      </c>
      <c r="B130" s="20" t="s">
        <v>110</v>
      </c>
      <c r="C130" s="49">
        <f>C131</f>
        <v>1500</v>
      </c>
      <c r="D130" s="49">
        <f>D131</f>
        <v>1500</v>
      </c>
      <c r="E130" s="50">
        <f>E131</f>
        <v>2000</v>
      </c>
      <c r="F130" s="51">
        <f>F131</f>
        <v>2000</v>
      </c>
      <c r="G130" s="40"/>
      <c r="H130" s="40"/>
      <c r="I130" s="40"/>
      <c r="J130" s="51"/>
      <c r="K130" s="40"/>
      <c r="L130" s="24">
        <f t="shared" si="1"/>
        <v>1.3333333333333333</v>
      </c>
    </row>
    <row r="131" spans="1:12" ht="12.75">
      <c r="A131" s="52" t="s">
        <v>34</v>
      </c>
      <c r="B131" s="20" t="s">
        <v>35</v>
      </c>
      <c r="C131" s="49">
        <v>1500</v>
      </c>
      <c r="D131" s="49">
        <v>1500</v>
      </c>
      <c r="E131" s="50">
        <f>F131</f>
        <v>2000</v>
      </c>
      <c r="F131" s="51">
        <v>2000</v>
      </c>
      <c r="G131" s="40"/>
      <c r="H131" s="40"/>
      <c r="I131" s="40"/>
      <c r="J131" s="51"/>
      <c r="K131" s="40"/>
      <c r="L131" s="24">
        <f t="shared" si="1"/>
        <v>1.3333333333333333</v>
      </c>
    </row>
    <row r="132" spans="1:12" ht="12.75">
      <c r="A132" s="52">
        <v>85226</v>
      </c>
      <c r="B132" s="20" t="s">
        <v>111</v>
      </c>
      <c r="C132" s="49">
        <f>C133</f>
        <v>3000</v>
      </c>
      <c r="D132" s="49">
        <f>D133</f>
        <v>3000</v>
      </c>
      <c r="E132" s="50"/>
      <c r="F132" s="51"/>
      <c r="G132" s="40"/>
      <c r="H132" s="40"/>
      <c r="I132" s="40"/>
      <c r="J132" s="51"/>
      <c r="K132" s="40"/>
      <c r="L132" s="24"/>
    </row>
    <row r="133" spans="1:12" ht="51">
      <c r="A133" s="52">
        <v>2130</v>
      </c>
      <c r="B133" s="45" t="s">
        <v>107</v>
      </c>
      <c r="C133" s="49">
        <v>3000</v>
      </c>
      <c r="D133" s="49">
        <v>3000</v>
      </c>
      <c r="E133" s="50"/>
      <c r="F133" s="51"/>
      <c r="G133" s="40"/>
      <c r="H133" s="40"/>
      <c r="I133" s="40"/>
      <c r="J133" s="51"/>
      <c r="K133" s="40"/>
      <c r="L133" s="24"/>
    </row>
    <row r="134" spans="1:12" ht="12.75">
      <c r="A134" s="52">
        <v>85231</v>
      </c>
      <c r="B134" s="20" t="s">
        <v>112</v>
      </c>
      <c r="C134" s="49">
        <f>C135</f>
        <v>70000</v>
      </c>
      <c r="D134" s="49">
        <f>D135</f>
        <v>70000</v>
      </c>
      <c r="E134" s="50">
        <f>E135</f>
        <v>100000</v>
      </c>
      <c r="F134" s="51"/>
      <c r="G134" s="40"/>
      <c r="H134" s="40"/>
      <c r="I134" s="40"/>
      <c r="J134" s="51">
        <f>J135</f>
        <v>100000</v>
      </c>
      <c r="K134" s="40"/>
      <c r="L134" s="24">
        <f t="shared" si="1"/>
        <v>1.4285714285714286</v>
      </c>
    </row>
    <row r="135" spans="1:12" ht="89.25">
      <c r="A135" s="52">
        <v>2110</v>
      </c>
      <c r="B135" s="20" t="s">
        <v>20</v>
      </c>
      <c r="C135" s="49">
        <v>70000</v>
      </c>
      <c r="D135" s="49">
        <v>70000</v>
      </c>
      <c r="E135" s="50">
        <f>J135</f>
        <v>100000</v>
      </c>
      <c r="F135" s="51"/>
      <c r="G135" s="40"/>
      <c r="H135" s="40"/>
      <c r="I135" s="40"/>
      <c r="J135" s="51">
        <v>100000</v>
      </c>
      <c r="K135" s="40"/>
      <c r="L135" s="24">
        <f t="shared" si="1"/>
        <v>1.4285714285714286</v>
      </c>
    </row>
    <row r="136" spans="1:12" ht="25.5">
      <c r="A136" s="37">
        <v>853</v>
      </c>
      <c r="B136" s="34" t="s">
        <v>113</v>
      </c>
      <c r="C136" s="38">
        <f>SUM(C137,C139,C141)</f>
        <v>748972</v>
      </c>
      <c r="D136" s="38">
        <f>SUM(D137,D139,D141)</f>
        <v>748972</v>
      </c>
      <c r="E136" s="39">
        <f>SUM(E137,E139,E141)</f>
        <v>772151</v>
      </c>
      <c r="F136" s="38">
        <f>SUM(F139,F141)</f>
        <v>129425</v>
      </c>
      <c r="G136" s="40"/>
      <c r="H136" s="40"/>
      <c r="I136" s="40"/>
      <c r="J136" s="40">
        <f>J137</f>
        <v>276200</v>
      </c>
      <c r="K136" s="40">
        <f>K141</f>
        <v>366526</v>
      </c>
      <c r="L136" s="18">
        <f t="shared" si="1"/>
        <v>1.030947752385937</v>
      </c>
    </row>
    <row r="137" spans="1:12" ht="25.5">
      <c r="A137" s="48">
        <v>85321</v>
      </c>
      <c r="B137" s="45" t="s">
        <v>114</v>
      </c>
      <c r="C137" s="49">
        <f>C138</f>
        <v>286200</v>
      </c>
      <c r="D137" s="49">
        <f>D138</f>
        <v>286200</v>
      </c>
      <c r="E137" s="50">
        <f>E138</f>
        <v>276200</v>
      </c>
      <c r="F137" s="49"/>
      <c r="G137" s="51"/>
      <c r="H137" s="51"/>
      <c r="I137" s="51"/>
      <c r="J137" s="51">
        <f>J138</f>
        <v>276200</v>
      </c>
      <c r="K137" s="51"/>
      <c r="L137" s="24">
        <f t="shared" si="1"/>
        <v>0.9650593990216632</v>
      </c>
    </row>
    <row r="138" spans="1:12" ht="89.25">
      <c r="A138" s="48">
        <v>2110</v>
      </c>
      <c r="B138" s="20" t="s">
        <v>20</v>
      </c>
      <c r="C138" s="49">
        <v>286200</v>
      </c>
      <c r="D138" s="49">
        <v>286200</v>
      </c>
      <c r="E138" s="50">
        <f>J138</f>
        <v>276200</v>
      </c>
      <c r="F138" s="49"/>
      <c r="G138" s="51"/>
      <c r="H138" s="51"/>
      <c r="I138" s="51"/>
      <c r="J138" s="51">
        <v>276200</v>
      </c>
      <c r="K138" s="51"/>
      <c r="L138" s="24">
        <f t="shared" si="1"/>
        <v>0.9650593990216632</v>
      </c>
    </row>
    <row r="139" spans="1:12" ht="38.25">
      <c r="A139" s="48">
        <v>85324</v>
      </c>
      <c r="B139" s="45" t="s">
        <v>115</v>
      </c>
      <c r="C139" s="49">
        <f>C140</f>
        <v>123875</v>
      </c>
      <c r="D139" s="49">
        <f>D140</f>
        <v>123875</v>
      </c>
      <c r="E139" s="50">
        <f>SUM(E140)</f>
        <v>119425</v>
      </c>
      <c r="F139" s="49">
        <f>F140</f>
        <v>119425</v>
      </c>
      <c r="G139" s="51"/>
      <c r="H139" s="51"/>
      <c r="I139" s="51"/>
      <c r="J139" s="51"/>
      <c r="K139" s="51"/>
      <c r="L139" s="24">
        <f t="shared" si="1"/>
        <v>0.9640766902119071</v>
      </c>
    </row>
    <row r="140" spans="1:12" ht="12.75">
      <c r="A140" s="52" t="s">
        <v>38</v>
      </c>
      <c r="B140" s="20" t="s">
        <v>39</v>
      </c>
      <c r="C140" s="49">
        <v>123875</v>
      </c>
      <c r="D140" s="49">
        <v>123875</v>
      </c>
      <c r="E140" s="50">
        <f>F140</f>
        <v>119425</v>
      </c>
      <c r="F140" s="49">
        <v>119425</v>
      </c>
      <c r="G140" s="51"/>
      <c r="H140" s="51"/>
      <c r="I140" s="51"/>
      <c r="J140" s="51"/>
      <c r="K140" s="51"/>
      <c r="L140" s="24">
        <f t="shared" si="1"/>
        <v>0.9640766902119071</v>
      </c>
    </row>
    <row r="141" spans="1:12" ht="12.75">
      <c r="A141" s="52">
        <v>85395</v>
      </c>
      <c r="B141" s="20" t="s">
        <v>22</v>
      </c>
      <c r="C141" s="49">
        <f>SUM(C142:C145)</f>
        <v>338897</v>
      </c>
      <c r="D141" s="49">
        <f>SUM(D142:D145)</f>
        <v>338897</v>
      </c>
      <c r="E141" s="50">
        <f>SUM(E142:E145)</f>
        <v>376526</v>
      </c>
      <c r="F141" s="49">
        <f>F144</f>
        <v>10000</v>
      </c>
      <c r="G141" s="51"/>
      <c r="H141" s="51"/>
      <c r="I141" s="51"/>
      <c r="J141" s="51"/>
      <c r="K141" s="51">
        <f>SUM(K142:K145)</f>
        <v>366526</v>
      </c>
      <c r="L141" s="24">
        <f t="shared" si="1"/>
        <v>1.1110337359138618</v>
      </c>
    </row>
    <row r="142" spans="1:12" ht="51">
      <c r="A142" s="52">
        <v>2440</v>
      </c>
      <c r="B142" s="20" t="s">
        <v>130</v>
      </c>
      <c r="C142" s="49">
        <v>109375</v>
      </c>
      <c r="D142" s="49">
        <v>109375</v>
      </c>
      <c r="E142" s="50">
        <f>K142</f>
        <v>77500</v>
      </c>
      <c r="F142" s="49"/>
      <c r="G142" s="51"/>
      <c r="H142" s="51"/>
      <c r="I142" s="51"/>
      <c r="J142" s="51"/>
      <c r="K142" s="51">
        <v>77500</v>
      </c>
      <c r="L142" s="24">
        <f t="shared" si="1"/>
        <v>0.7085714285714285</v>
      </c>
    </row>
    <row r="143" spans="1:12" ht="63.75">
      <c r="A143" s="52">
        <v>2708</v>
      </c>
      <c r="B143" s="45" t="s">
        <v>94</v>
      </c>
      <c r="C143" s="49">
        <v>175688</v>
      </c>
      <c r="D143" s="49">
        <v>175688</v>
      </c>
      <c r="E143" s="50">
        <f>K143</f>
        <v>243167</v>
      </c>
      <c r="F143" s="49"/>
      <c r="G143" s="51"/>
      <c r="H143" s="51"/>
      <c r="I143" s="51"/>
      <c r="J143" s="51"/>
      <c r="K143" s="51">
        <v>243167</v>
      </c>
      <c r="L143" s="24">
        <f t="shared" si="1"/>
        <v>1.384084285779336</v>
      </c>
    </row>
    <row r="144" spans="1:12" ht="63.75">
      <c r="A144" s="52">
        <v>2709</v>
      </c>
      <c r="B144" s="45" t="s">
        <v>94</v>
      </c>
      <c r="C144" s="49"/>
      <c r="D144" s="49"/>
      <c r="E144" s="50">
        <f>F144</f>
        <v>10000</v>
      </c>
      <c r="F144" s="49">
        <v>10000</v>
      </c>
      <c r="G144" s="51"/>
      <c r="H144" s="51"/>
      <c r="I144" s="51"/>
      <c r="J144" s="51"/>
      <c r="K144" s="51"/>
      <c r="L144" s="24"/>
    </row>
    <row r="145" spans="1:12" ht="63.75">
      <c r="A145" s="52">
        <v>6298</v>
      </c>
      <c r="B145" s="20" t="s">
        <v>132</v>
      </c>
      <c r="C145" s="49">
        <v>53834</v>
      </c>
      <c r="D145" s="49">
        <v>53834</v>
      </c>
      <c r="E145" s="50">
        <f>K145</f>
        <v>45859</v>
      </c>
      <c r="F145" s="49"/>
      <c r="G145" s="51"/>
      <c r="H145" s="51"/>
      <c r="I145" s="51"/>
      <c r="J145" s="51"/>
      <c r="K145" s="51">
        <v>45859</v>
      </c>
      <c r="L145" s="24">
        <f t="shared" si="1"/>
        <v>0.8518594196975889</v>
      </c>
    </row>
    <row r="146" spans="1:12" ht="25.5">
      <c r="A146" s="37">
        <v>854</v>
      </c>
      <c r="B146" s="34" t="s">
        <v>116</v>
      </c>
      <c r="C146" s="38">
        <f>SUM(C147,C151,C153,C155,C159,C163,C166)</f>
        <v>2419283</v>
      </c>
      <c r="D146" s="38">
        <f>SUM(D147,D151,D153,D155,D159,D163,D166)</f>
        <v>2419439</v>
      </c>
      <c r="E146" s="39">
        <f>SUM(E147,E151,E153,E155,E159,E163,E166)</f>
        <v>1626670</v>
      </c>
      <c r="F146" s="38">
        <f>SUM(F147,F151,F155,F153,F159,F163,F166)</f>
        <v>126670</v>
      </c>
      <c r="G146" s="40"/>
      <c r="H146" s="40">
        <f>SUM(H159)</f>
        <v>1500000</v>
      </c>
      <c r="I146" s="40"/>
      <c r="J146" s="40"/>
      <c r="K146" s="40"/>
      <c r="L146" s="24">
        <f t="shared" si="1"/>
        <v>0.6723335450904114</v>
      </c>
    </row>
    <row r="147" spans="1:12" ht="25.5">
      <c r="A147" s="48">
        <v>85403</v>
      </c>
      <c r="B147" s="45" t="s">
        <v>117</v>
      </c>
      <c r="C147" s="49">
        <f>SUM(C148:C150)</f>
        <v>114055</v>
      </c>
      <c r="D147" s="49">
        <f>SUM(D148:D150)</f>
        <v>114055</v>
      </c>
      <c r="E147" s="50">
        <f>SUM(E148:E150)</f>
        <v>122530</v>
      </c>
      <c r="F147" s="49">
        <f>SUM(F148:F150)</f>
        <v>122530</v>
      </c>
      <c r="G147" s="51"/>
      <c r="H147" s="51"/>
      <c r="I147" s="51" t="s">
        <v>33</v>
      </c>
      <c r="J147" s="51"/>
      <c r="K147" s="51"/>
      <c r="L147" s="24">
        <f t="shared" si="1"/>
        <v>1.074306255753803</v>
      </c>
    </row>
    <row r="148" spans="1:12" ht="12.75">
      <c r="A148" s="52" t="s">
        <v>34</v>
      </c>
      <c r="B148" s="45" t="s">
        <v>35</v>
      </c>
      <c r="C148" s="49">
        <v>79</v>
      </c>
      <c r="D148" s="49">
        <v>79</v>
      </c>
      <c r="E148" s="50">
        <f>F148</f>
        <v>80</v>
      </c>
      <c r="F148" s="49">
        <v>80</v>
      </c>
      <c r="G148" s="51"/>
      <c r="H148" s="51"/>
      <c r="I148" s="51"/>
      <c r="J148" s="51"/>
      <c r="K148" s="51"/>
      <c r="L148" s="24">
        <f t="shared" si="1"/>
        <v>1.0126582278481013</v>
      </c>
    </row>
    <row r="149" spans="1:12" ht="12.75">
      <c r="A149" s="52" t="s">
        <v>36</v>
      </c>
      <c r="B149" s="20" t="s">
        <v>37</v>
      </c>
      <c r="C149" s="49">
        <v>113400</v>
      </c>
      <c r="D149" s="49">
        <v>113400</v>
      </c>
      <c r="E149" s="50">
        <f>F149</f>
        <v>121500</v>
      </c>
      <c r="F149" s="49">
        <v>121500</v>
      </c>
      <c r="G149" s="51"/>
      <c r="H149" s="51"/>
      <c r="I149" s="51"/>
      <c r="J149" s="51"/>
      <c r="K149" s="51"/>
      <c r="L149" s="24">
        <f t="shared" si="1"/>
        <v>1.0714285714285714</v>
      </c>
    </row>
    <row r="150" spans="1:12" ht="12.75">
      <c r="A150" s="52" t="s">
        <v>38</v>
      </c>
      <c r="B150" s="20" t="s">
        <v>39</v>
      </c>
      <c r="C150" s="49">
        <v>576</v>
      </c>
      <c r="D150" s="49">
        <v>576</v>
      </c>
      <c r="E150" s="50">
        <f>F150</f>
        <v>950</v>
      </c>
      <c r="F150" s="49">
        <v>950</v>
      </c>
      <c r="G150" s="51"/>
      <c r="H150" s="51"/>
      <c r="I150" s="51"/>
      <c r="J150" s="51"/>
      <c r="K150" s="51"/>
      <c r="L150" s="24">
        <f t="shared" si="1"/>
        <v>1.6493055555555556</v>
      </c>
    </row>
    <row r="151" spans="1:12" ht="38.25">
      <c r="A151" s="52">
        <v>85406</v>
      </c>
      <c r="B151" s="20" t="s">
        <v>118</v>
      </c>
      <c r="C151" s="49">
        <f>C152</f>
        <v>760</v>
      </c>
      <c r="D151" s="49">
        <f>D152</f>
        <v>760</v>
      </c>
      <c r="E151" s="50">
        <f>E152</f>
        <v>670</v>
      </c>
      <c r="F151" s="49">
        <f>F152</f>
        <v>670</v>
      </c>
      <c r="G151" s="51"/>
      <c r="H151" s="51"/>
      <c r="I151" s="51"/>
      <c r="J151" s="51"/>
      <c r="K151" s="51"/>
      <c r="L151" s="24">
        <f t="shared" si="1"/>
        <v>0.881578947368421</v>
      </c>
    </row>
    <row r="152" spans="1:12" ht="12.75">
      <c r="A152" s="52" t="s">
        <v>38</v>
      </c>
      <c r="B152" s="20" t="s">
        <v>39</v>
      </c>
      <c r="C152" s="49">
        <v>760</v>
      </c>
      <c r="D152" s="49">
        <v>760</v>
      </c>
      <c r="E152" s="50">
        <f>F152</f>
        <v>670</v>
      </c>
      <c r="F152" s="49">
        <v>670</v>
      </c>
      <c r="G152" s="51"/>
      <c r="H152" s="51"/>
      <c r="I152" s="51"/>
      <c r="J152" s="51"/>
      <c r="K152" s="51"/>
      <c r="L152" s="24">
        <f t="shared" si="1"/>
        <v>0.881578947368421</v>
      </c>
    </row>
    <row r="153" spans="1:12" ht="25.5">
      <c r="A153" s="52">
        <v>85407</v>
      </c>
      <c r="B153" s="20" t="s">
        <v>119</v>
      </c>
      <c r="C153" s="49">
        <f>C154</f>
        <v>480</v>
      </c>
      <c r="D153" s="49">
        <f>D154</f>
        <v>480</v>
      </c>
      <c r="E153" s="50">
        <f>E154</f>
        <v>420</v>
      </c>
      <c r="F153" s="49">
        <f>F154</f>
        <v>420</v>
      </c>
      <c r="G153" s="51"/>
      <c r="H153" s="51"/>
      <c r="I153" s="51"/>
      <c r="J153" s="51"/>
      <c r="K153" s="51"/>
      <c r="L153" s="24">
        <f t="shared" si="1"/>
        <v>0.875</v>
      </c>
    </row>
    <row r="154" spans="1:12" ht="12.75">
      <c r="A154" s="52" t="s">
        <v>38</v>
      </c>
      <c r="B154" s="20" t="s">
        <v>39</v>
      </c>
      <c r="C154" s="49">
        <v>480</v>
      </c>
      <c r="D154" s="49">
        <v>480</v>
      </c>
      <c r="E154" s="50">
        <f>F154</f>
        <v>420</v>
      </c>
      <c r="F154" s="49">
        <v>420</v>
      </c>
      <c r="G154" s="51"/>
      <c r="H154" s="51"/>
      <c r="I154" s="51"/>
      <c r="J154" s="51"/>
      <c r="K154" s="51"/>
      <c r="L154" s="24">
        <f t="shared" si="1"/>
        <v>0.875</v>
      </c>
    </row>
    <row r="155" spans="1:12" ht="12.75">
      <c r="A155" s="48">
        <v>85410</v>
      </c>
      <c r="B155" s="45" t="s">
        <v>120</v>
      </c>
      <c r="C155" s="49">
        <f>SUM(C156:C158)</f>
        <v>3386</v>
      </c>
      <c r="D155" s="49">
        <f>SUM(D156:D158)</f>
        <v>3386</v>
      </c>
      <c r="E155" s="50">
        <f>SUM(E156:E158)</f>
        <v>2700</v>
      </c>
      <c r="F155" s="49">
        <f>SUM(F156:F158)</f>
        <v>2700</v>
      </c>
      <c r="G155" s="51"/>
      <c r="H155" s="51"/>
      <c r="I155" s="51"/>
      <c r="J155" s="51"/>
      <c r="K155" s="51"/>
      <c r="L155" s="24">
        <f t="shared" si="1"/>
        <v>0.7974010632014176</v>
      </c>
    </row>
    <row r="156" spans="1:12" ht="12.75">
      <c r="A156" s="52" t="s">
        <v>36</v>
      </c>
      <c r="B156" s="45" t="s">
        <v>37</v>
      </c>
      <c r="C156" s="49">
        <v>2000</v>
      </c>
      <c r="D156" s="49">
        <v>2000</v>
      </c>
      <c r="E156" s="50">
        <f>F156</f>
        <v>2100</v>
      </c>
      <c r="F156" s="49">
        <v>2100</v>
      </c>
      <c r="G156" s="51"/>
      <c r="H156" s="51"/>
      <c r="I156" s="51"/>
      <c r="J156" s="51"/>
      <c r="K156" s="51"/>
      <c r="L156" s="24">
        <f t="shared" si="1"/>
        <v>1.05</v>
      </c>
    </row>
    <row r="157" spans="1:12" ht="25.5">
      <c r="A157" s="52" t="s">
        <v>84</v>
      </c>
      <c r="B157" s="45" t="s">
        <v>85</v>
      </c>
      <c r="C157" s="49">
        <v>700</v>
      </c>
      <c r="D157" s="49">
        <v>700</v>
      </c>
      <c r="E157" s="50"/>
      <c r="F157" s="49"/>
      <c r="G157" s="51"/>
      <c r="H157" s="51"/>
      <c r="I157" s="51"/>
      <c r="J157" s="51"/>
      <c r="K157" s="51"/>
      <c r="L157" s="24"/>
    </row>
    <row r="158" spans="1:12" ht="12.75">
      <c r="A158" s="52" t="s">
        <v>38</v>
      </c>
      <c r="B158" s="20" t="s">
        <v>39</v>
      </c>
      <c r="C158" s="49">
        <v>686</v>
      </c>
      <c r="D158" s="49">
        <v>686</v>
      </c>
      <c r="E158" s="50">
        <f>F158</f>
        <v>600</v>
      </c>
      <c r="F158" s="49">
        <v>600</v>
      </c>
      <c r="G158" s="51"/>
      <c r="H158" s="51"/>
      <c r="I158" s="51"/>
      <c r="J158" s="51"/>
      <c r="K158" s="51"/>
      <c r="L158" s="24">
        <f t="shared" si="1"/>
        <v>0.8746355685131195</v>
      </c>
    </row>
    <row r="159" spans="1:12" ht="12.75">
      <c r="A159" s="48">
        <v>85415</v>
      </c>
      <c r="B159" s="45" t="s">
        <v>121</v>
      </c>
      <c r="C159" s="49">
        <f>SUM(C160:C162)</f>
        <v>2270500</v>
      </c>
      <c r="D159" s="49">
        <f>SUM(D160:D162)</f>
        <v>2270500</v>
      </c>
      <c r="E159" s="50">
        <f>SUM(E160:E162)</f>
        <v>1500000</v>
      </c>
      <c r="F159" s="49"/>
      <c r="G159" s="51"/>
      <c r="H159" s="51">
        <f>SUM(H160:H162)</f>
        <v>1500000</v>
      </c>
      <c r="I159" s="51"/>
      <c r="J159" s="51"/>
      <c r="K159" s="51"/>
      <c r="L159" s="24">
        <f t="shared" si="1"/>
        <v>0.6606474344857961</v>
      </c>
    </row>
    <row r="160" spans="1:12" ht="51">
      <c r="A160" s="48">
        <v>2130</v>
      </c>
      <c r="B160" s="45" t="s">
        <v>107</v>
      </c>
      <c r="C160" s="49">
        <v>10000</v>
      </c>
      <c r="D160" s="49">
        <v>10000</v>
      </c>
      <c r="E160" s="50"/>
      <c r="F160" s="49"/>
      <c r="G160" s="51"/>
      <c r="H160" s="51"/>
      <c r="I160" s="51"/>
      <c r="J160" s="51"/>
      <c r="K160" s="51"/>
      <c r="L160" s="24"/>
    </row>
    <row r="161" spans="1:12" ht="102">
      <c r="A161" s="48">
        <v>2888</v>
      </c>
      <c r="B161" s="20" t="s">
        <v>97</v>
      </c>
      <c r="C161" s="49">
        <v>1538270</v>
      </c>
      <c r="D161" s="49">
        <v>1538270</v>
      </c>
      <c r="E161" s="50">
        <f>H161</f>
        <v>1017600</v>
      </c>
      <c r="F161" s="49"/>
      <c r="G161" s="51"/>
      <c r="H161" s="51">
        <v>1017600</v>
      </c>
      <c r="I161" s="51"/>
      <c r="J161" s="51"/>
      <c r="K161" s="51"/>
      <c r="L161" s="24">
        <f t="shared" si="1"/>
        <v>0.6615223595337619</v>
      </c>
    </row>
    <row r="162" spans="1:12" ht="102">
      <c r="A162" s="48">
        <v>2889</v>
      </c>
      <c r="B162" s="20" t="s">
        <v>97</v>
      </c>
      <c r="C162" s="49">
        <v>722230</v>
      </c>
      <c r="D162" s="49">
        <v>722230</v>
      </c>
      <c r="E162" s="50">
        <f>H162</f>
        <v>482400</v>
      </c>
      <c r="F162" s="49"/>
      <c r="G162" s="51"/>
      <c r="H162" s="51">
        <v>482400</v>
      </c>
      <c r="I162" s="51"/>
      <c r="J162" s="51"/>
      <c r="K162" s="51"/>
      <c r="L162" s="24">
        <f t="shared" si="1"/>
        <v>0.6679312684324938</v>
      </c>
    </row>
    <row r="163" spans="1:12" ht="25.5">
      <c r="A163" s="48">
        <v>85417</v>
      </c>
      <c r="B163" s="45" t="s">
        <v>122</v>
      </c>
      <c r="C163" s="49">
        <f>SUM(C164:C165)</f>
        <v>0</v>
      </c>
      <c r="D163" s="49">
        <f>SUM(D164:D165)</f>
        <v>156</v>
      </c>
      <c r="E163" s="50">
        <f>SUM(E164:E165)</f>
        <v>350</v>
      </c>
      <c r="F163" s="49">
        <f>F165</f>
        <v>350</v>
      </c>
      <c r="G163" s="51"/>
      <c r="H163" s="51"/>
      <c r="I163" s="51"/>
      <c r="J163" s="51"/>
      <c r="K163" s="51"/>
      <c r="L163" s="24">
        <f t="shared" si="1"/>
        <v>2.2435897435897436</v>
      </c>
    </row>
    <row r="164" spans="1:12" ht="12.75">
      <c r="A164" s="52" t="s">
        <v>52</v>
      </c>
      <c r="B164" s="45" t="s">
        <v>53</v>
      </c>
      <c r="C164" s="49"/>
      <c r="D164" s="49">
        <v>105</v>
      </c>
      <c r="E164" s="50">
        <f>F164</f>
        <v>0</v>
      </c>
      <c r="F164" s="49"/>
      <c r="G164" s="51"/>
      <c r="H164" s="51"/>
      <c r="I164" s="51"/>
      <c r="J164" s="51"/>
      <c r="K164" s="51"/>
      <c r="L164" s="24"/>
    </row>
    <row r="165" spans="1:12" ht="12.75">
      <c r="A165" s="52" t="s">
        <v>38</v>
      </c>
      <c r="B165" s="20" t="s">
        <v>39</v>
      </c>
      <c r="C165" s="49"/>
      <c r="D165" s="49">
        <v>51</v>
      </c>
      <c r="E165" s="50">
        <f>F165</f>
        <v>350</v>
      </c>
      <c r="F165" s="49">
        <v>350</v>
      </c>
      <c r="G165" s="51"/>
      <c r="H165" s="51"/>
      <c r="I165" s="51"/>
      <c r="J165" s="51"/>
      <c r="K165" s="51"/>
      <c r="L165" s="24">
        <f t="shared" si="1"/>
        <v>6.862745098039215</v>
      </c>
    </row>
    <row r="166" spans="1:12" ht="12.75">
      <c r="A166" s="41">
        <v>85495</v>
      </c>
      <c r="B166" s="20" t="s">
        <v>22</v>
      </c>
      <c r="C166" s="42">
        <f>SUM(C167:C168)</f>
        <v>30102</v>
      </c>
      <c r="D166" s="42">
        <f>SUM(D167:D168)</f>
        <v>30102</v>
      </c>
      <c r="E166" s="43">
        <f>SUM(E167:E168)</f>
        <v>0</v>
      </c>
      <c r="F166" s="42">
        <f>SUM(F167:F168)</f>
        <v>0</v>
      </c>
      <c r="G166" s="44"/>
      <c r="H166" s="44"/>
      <c r="I166" s="44"/>
      <c r="J166" s="44"/>
      <c r="K166" s="44"/>
      <c r="L166" s="24"/>
    </row>
    <row r="167" spans="1:12" ht="102">
      <c r="A167" s="66" t="s">
        <v>91</v>
      </c>
      <c r="B167" s="45" t="s">
        <v>92</v>
      </c>
      <c r="C167" s="42">
        <v>18102</v>
      </c>
      <c r="D167" s="42">
        <v>18102</v>
      </c>
      <c r="E167" s="43">
        <f>F167</f>
        <v>0</v>
      </c>
      <c r="F167" s="42"/>
      <c r="G167" s="44"/>
      <c r="H167" s="44"/>
      <c r="I167" s="44"/>
      <c r="J167" s="44"/>
      <c r="K167" s="44"/>
      <c r="L167" s="24"/>
    </row>
    <row r="168" spans="1:12" ht="12.75">
      <c r="A168" s="66" t="s">
        <v>36</v>
      </c>
      <c r="B168" s="20" t="s">
        <v>37</v>
      </c>
      <c r="C168" s="42">
        <v>12000</v>
      </c>
      <c r="D168" s="42">
        <v>12000</v>
      </c>
      <c r="E168" s="43">
        <f>F168</f>
        <v>0</v>
      </c>
      <c r="F168" s="42"/>
      <c r="G168" s="44"/>
      <c r="H168" s="44"/>
      <c r="I168" s="44"/>
      <c r="J168" s="44"/>
      <c r="K168" s="44"/>
      <c r="L168" s="24"/>
    </row>
    <row r="169" spans="1:12" ht="25.5">
      <c r="A169" s="67">
        <v>900</v>
      </c>
      <c r="B169" s="34" t="s">
        <v>123</v>
      </c>
      <c r="C169" s="38">
        <f>C171</f>
        <v>4173</v>
      </c>
      <c r="D169" s="38">
        <f>D170</f>
        <v>4173</v>
      </c>
      <c r="E169" s="39"/>
      <c r="F169" s="40"/>
      <c r="G169" s="40"/>
      <c r="H169" s="40"/>
      <c r="I169" s="40"/>
      <c r="J169" s="40"/>
      <c r="K169" s="40"/>
      <c r="L169" s="18"/>
    </row>
    <row r="170" spans="1:12" ht="12.75">
      <c r="A170" s="66">
        <v>90095</v>
      </c>
      <c r="B170" s="20" t="s">
        <v>22</v>
      </c>
      <c r="C170" s="42">
        <f>C171</f>
        <v>4173</v>
      </c>
      <c r="D170" s="42">
        <f>D171</f>
        <v>4173</v>
      </c>
      <c r="E170" s="43"/>
      <c r="F170" s="44"/>
      <c r="G170" s="44"/>
      <c r="H170" s="44"/>
      <c r="I170" s="44"/>
      <c r="J170" s="44"/>
      <c r="K170" s="44"/>
      <c r="L170" s="24"/>
    </row>
    <row r="171" spans="1:12" ht="51">
      <c r="A171" s="66">
        <v>2440</v>
      </c>
      <c r="B171" s="20" t="s">
        <v>130</v>
      </c>
      <c r="C171" s="42">
        <v>4173</v>
      </c>
      <c r="D171" s="42">
        <v>4173</v>
      </c>
      <c r="E171" s="43"/>
      <c r="F171" s="44"/>
      <c r="G171" s="44"/>
      <c r="H171" s="44"/>
      <c r="I171" s="44"/>
      <c r="J171" s="44"/>
      <c r="K171" s="44"/>
      <c r="L171" s="24"/>
    </row>
    <row r="172" spans="1:12" ht="25.5">
      <c r="A172" s="37">
        <v>921</v>
      </c>
      <c r="B172" s="34" t="s">
        <v>124</v>
      </c>
      <c r="C172" s="38">
        <f>SUM(C173,C175,C177,)</f>
        <v>333400</v>
      </c>
      <c r="D172" s="38">
        <f>SUM(D173,D175,D177)</f>
        <v>333400</v>
      </c>
      <c r="E172" s="39"/>
      <c r="F172" s="40"/>
      <c r="G172" s="40"/>
      <c r="H172" s="40"/>
      <c r="I172" s="40"/>
      <c r="J172" s="40"/>
      <c r="K172" s="40"/>
      <c r="L172" s="24"/>
    </row>
    <row r="173" spans="1:12" ht="12.75">
      <c r="A173" s="48">
        <v>92106</v>
      </c>
      <c r="B173" s="45" t="s">
        <v>125</v>
      </c>
      <c r="C173" s="49">
        <f>C174</f>
        <v>100000</v>
      </c>
      <c r="D173" s="49">
        <f>D174</f>
        <v>100000</v>
      </c>
      <c r="E173" s="50"/>
      <c r="F173" s="51"/>
      <c r="G173" s="51"/>
      <c r="H173" s="51"/>
      <c r="I173" s="51"/>
      <c r="J173" s="51"/>
      <c r="K173" s="51"/>
      <c r="L173" s="24"/>
    </row>
    <row r="174" spans="1:12" ht="76.5">
      <c r="A174" s="48">
        <v>2120</v>
      </c>
      <c r="B174" s="45" t="s">
        <v>126</v>
      </c>
      <c r="C174" s="49">
        <v>100000</v>
      </c>
      <c r="D174" s="49">
        <v>100000</v>
      </c>
      <c r="E174" s="50"/>
      <c r="F174" s="51"/>
      <c r="G174" s="51"/>
      <c r="H174" s="51"/>
      <c r="I174" s="51"/>
      <c r="J174" s="51"/>
      <c r="K174" s="51"/>
      <c r="L174" s="24"/>
    </row>
    <row r="175" spans="1:12" ht="25.5">
      <c r="A175" s="48">
        <v>92109</v>
      </c>
      <c r="B175" s="45" t="s">
        <v>127</v>
      </c>
      <c r="C175" s="49">
        <f>C176</f>
        <v>100000</v>
      </c>
      <c r="D175" s="49">
        <f>D176</f>
        <v>100000</v>
      </c>
      <c r="E175" s="50"/>
      <c r="F175" s="51"/>
      <c r="G175" s="51"/>
      <c r="H175" s="51"/>
      <c r="I175" s="51"/>
      <c r="J175" s="51"/>
      <c r="K175" s="51"/>
      <c r="L175" s="24"/>
    </row>
    <row r="176" spans="1:12" ht="89.25">
      <c r="A176" s="48">
        <v>6420</v>
      </c>
      <c r="B176" s="20" t="s">
        <v>41</v>
      </c>
      <c r="C176" s="49">
        <v>100000</v>
      </c>
      <c r="D176" s="49">
        <v>100000</v>
      </c>
      <c r="E176" s="50"/>
      <c r="F176" s="51"/>
      <c r="G176" s="51"/>
      <c r="H176" s="51"/>
      <c r="I176" s="51"/>
      <c r="J176" s="51"/>
      <c r="K176" s="51"/>
      <c r="L176" s="24"/>
    </row>
    <row r="177" spans="1:12" ht="12.75">
      <c r="A177" s="41">
        <v>92116</v>
      </c>
      <c r="B177" s="20" t="s">
        <v>128</v>
      </c>
      <c r="C177" s="42">
        <f>SUM(C178:C179)</f>
        <v>133400</v>
      </c>
      <c r="D177" s="42">
        <f>SUM(D178:D179)</f>
        <v>133400</v>
      </c>
      <c r="E177" s="43"/>
      <c r="F177" s="44"/>
      <c r="G177" s="44"/>
      <c r="H177" s="44"/>
      <c r="I177" s="44"/>
      <c r="J177" s="44"/>
      <c r="K177" s="44"/>
      <c r="L177" s="24"/>
    </row>
    <row r="178" spans="1:12" ht="76.5">
      <c r="A178" s="41">
        <v>2120</v>
      </c>
      <c r="B178" s="45" t="s">
        <v>126</v>
      </c>
      <c r="C178" s="42">
        <v>123400</v>
      </c>
      <c r="D178" s="42">
        <v>123400</v>
      </c>
      <c r="E178" s="43"/>
      <c r="F178" s="44"/>
      <c r="G178" s="44"/>
      <c r="H178" s="44"/>
      <c r="I178" s="44"/>
      <c r="J178" s="44"/>
      <c r="K178" s="42"/>
      <c r="L178" s="24"/>
    </row>
    <row r="179" spans="1:12" ht="76.5">
      <c r="A179" s="41">
        <v>2320</v>
      </c>
      <c r="B179" s="45" t="s">
        <v>105</v>
      </c>
      <c r="C179" s="42">
        <v>10000</v>
      </c>
      <c r="D179" s="42">
        <v>10000</v>
      </c>
      <c r="E179" s="43"/>
      <c r="F179" s="42"/>
      <c r="G179" s="42"/>
      <c r="H179" s="42"/>
      <c r="I179" s="42"/>
      <c r="J179" s="42"/>
      <c r="K179" s="42"/>
      <c r="L179" s="24"/>
    </row>
    <row r="180" spans="1:12" ht="12.75">
      <c r="A180" s="14"/>
      <c r="B180" s="14" t="s">
        <v>129</v>
      </c>
      <c r="C180" s="46">
        <f>SUM(C6,C11,C14,C24,C28,C37,C46,C62,C73,C53,C102,C106,C109,C136,C146,C169,C172)</f>
        <v>176046060</v>
      </c>
      <c r="D180" s="46">
        <f>SUM(D6,D11,D14,D24,D28,D37,D46,D53,D62,D73,D102,D106,D109,D136,D146,D169,D172,)</f>
        <v>175575551</v>
      </c>
      <c r="E180" s="39">
        <f>SUM(E6,E11,E14,E24,E28,E46,E37,E53,E62,E73,E102,E106,E109,E136,E146,E169,E172,)</f>
        <v>174094921</v>
      </c>
      <c r="F180" s="46">
        <f>SUM(F14,F24,F28,F37,F46,F53,F62,F73,F109,F136,F146,)</f>
        <v>41068044</v>
      </c>
      <c r="G180" s="46">
        <f>SUM(G62)</f>
        <v>107726363</v>
      </c>
      <c r="H180" s="46">
        <f>SUM(H102,H146)</f>
        <v>1561600</v>
      </c>
      <c r="I180" s="46">
        <f>SUM(I109)</f>
        <v>5591520</v>
      </c>
      <c r="J180" s="46">
        <f>SUM(J6,J24,J28,J37,J46,J106,J109,J136,)</f>
        <v>13211674</v>
      </c>
      <c r="K180" s="46">
        <f>SUM(K11,K14,K73,K109,K136,)</f>
        <v>4935720</v>
      </c>
      <c r="L180" s="18">
        <f>E180/D180</f>
        <v>0.9915669921491518</v>
      </c>
    </row>
  </sheetData>
  <printOptions/>
  <pageMargins left="0.25" right="0.17" top="1" bottom="0.8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2007-03-12T09:34:06Z</cp:lastPrinted>
  <dcterms:created xsi:type="dcterms:W3CDTF">2007-03-12T09:23:42Z</dcterms:created>
  <dcterms:modified xsi:type="dcterms:W3CDTF">2007-03-12T09:34:19Z</dcterms:modified>
  <cp:category/>
  <cp:version/>
  <cp:contentType/>
  <cp:contentStatus/>
</cp:coreProperties>
</file>