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<sst xmlns="http://schemas.openxmlformats.org/spreadsheetml/2006/main" count="393" uniqueCount="200">
  <si>
    <t>PLAN  DOCHODÓW  BUDŻETU MIASTA NA 2007 ROK</t>
  </si>
  <si>
    <t>zał. 1</t>
  </si>
  <si>
    <t>W  PLN</t>
  </si>
  <si>
    <t>Dochody 2007</t>
  </si>
  <si>
    <t>Dz.  Roz §</t>
  </si>
  <si>
    <t>Wyszczególnienie</t>
  </si>
  <si>
    <t>Ogółem w tym:</t>
  </si>
  <si>
    <t xml:space="preserve">Gmina </t>
  </si>
  <si>
    <t>Powiat</t>
  </si>
  <si>
    <t>010</t>
  </si>
  <si>
    <t>Rolnictwo i łowiectwo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</si>
  <si>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</si>
  <si>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</si>
  <si>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</si>
  <si>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</si>
  <si>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</si>
  <si>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</si>
  <si>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Środki otrzymane od pozostałych jednostek sektora finansów publicznych na realizacje zadań bieżących jednostek zaliczanych do sektora finansów publicznych</t>
  </si>
  <si>
    <t>600</t>
  </si>
  <si>
    <t>Transport i łączność</t>
  </si>
  <si>
    <t>60015</t>
  </si>
  <si>
    <t>Drogi publiczne w miastach na prawach powiatu</t>
  </si>
  <si>
    <t>0570</t>
  </si>
  <si>
    <t>Grzywny mandaty i inne kary pieniężne od ludności</t>
  </si>
  <si>
    <t>0580</t>
  </si>
  <si>
    <t>Grzywny i inne kary pieniężne od osób prawnych i innych jednostek organizacyjnych</t>
  </si>
  <si>
    <t>0690</t>
  </si>
  <si>
    <t>Wpływy z różnych opłat</t>
  </si>
  <si>
    <t>0830</t>
  </si>
  <si>
    <t>Wpływy z usług</t>
  </si>
  <si>
    <t>0970</t>
  </si>
  <si>
    <t xml:space="preserve">Wpływy z różnych dochodów  </t>
  </si>
  <si>
    <t>6298</t>
  </si>
  <si>
    <t>Środki na dofinansowanie własnych inwestycji gmin, powiatów, samorządów województw pozyskane z innych źródeł</t>
  </si>
  <si>
    <t>Turystyka</t>
  </si>
  <si>
    <t>Ośrodki Informacji Turystycznej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</si>
  <si>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</si>
  <si>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</si>
  <si>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</si>
  <si>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</si>
  <si>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</si>
  <si>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</si>
  <si>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</si>
  <si>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 własności</t>
  </si>
  <si>
    <t>0770</t>
  </si>
  <si>
    <t>Wpłaty z tytułu odpłatnego nabycia prawa własności nieruchomości oraz prawa użytkowania wieczystego nieruchomości</t>
  </si>
  <si>
    <t>0870</t>
  </si>
  <si>
    <t>Wpływy ze sprzedaży składników majątkowych</t>
  </si>
  <si>
    <t>0910</t>
  </si>
  <si>
    <t>Odsetki od nieterminowych wpłat z tytułu podatków i opłat</t>
  </si>
  <si>
    <t>0920</t>
  </si>
  <si>
    <t xml:space="preserve">Pozostałe odsetki </t>
  </si>
  <si>
    <t>Środki na dofinansowanie własnych zadań bieżących gmin, powiatów, samorządów województw pozyskane z innych źródeł</t>
  </si>
  <si>
    <t>Działalność usługowa</t>
  </si>
  <si>
    <t>Prace geodezyjne i kartograficzne</t>
  </si>
  <si>
    <t>Opracowania geodezyjne i kartograficzne</t>
  </si>
  <si>
    <t>Dochody jednostek samorządu terytorialnego związane z realizacją zadań z zakresu administracji rządowej oraz innych zadań zleconych ustawami</t>
  </si>
  <si>
    <t>Dotacje celowe otrzymane z budżetu państwa na inwestycje i zakupy inwestycyjne  z zakresu administracji rządowej oraz inne zadania zlecone ustawami realizowane przez powiat</t>
  </si>
  <si>
    <t>Cmentarze</t>
  </si>
  <si>
    <t>Dotacje celowe otrzymane z budżetu państwa na  zadania bieżące realizowane przez gminę na zasadzie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</si>
  <si>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</si>
  <si>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</si>
  <si>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</si>
  <si>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 /miast i miast na prawach powiatu/</t>
  </si>
  <si>
    <t>069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</si>
  <si>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</si>
  <si>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 xml:space="preserve">Wpływy z usług </t>
  </si>
  <si>
    <t>Komisje poborowe</t>
  </si>
  <si>
    <t>Pozostała działalność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</si>
  <si>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</si>
  <si>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</si>
  <si>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</si>
  <si>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</si>
  <si>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</si>
  <si>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Komendy powiatowe Państwowej Straży Pożarnej</t>
  </si>
  <si>
    <t>Obrona cywilna</t>
  </si>
  <si>
    <t>Straż Miejska</t>
  </si>
  <si>
    <t>Grzywny, mandaty i inne kary pieniężne od ludności</t>
  </si>
  <si>
    <t>Dochody od osób prawnych, od osób fizycznych i innych jednostek nie posiadających osobowości prawnej oraz wydatki związane z ich poborem</t>
  </si>
  <si>
    <t>Wpływy z podatku dochodowego od osób fizycznych</t>
  </si>
  <si>
    <t>0350</t>
  </si>
  <si>
    <t>0310</t>
  </si>
  <si>
    <t>Podatek od nieruchomości</t>
  </si>
  <si>
    <t>0320</t>
  </si>
  <si>
    <t xml:space="preserve">Podatek rolny </t>
  </si>
  <si>
    <t>0330</t>
  </si>
  <si>
    <t>Podatek leśny</t>
  </si>
  <si>
    <t>0340</t>
  </si>
  <si>
    <t>0450</t>
  </si>
  <si>
    <t xml:space="preserve"> Wpływy z opłaty administracyjnej</t>
  </si>
  <si>
    <t>0500</t>
  </si>
  <si>
    <t>Podatek od czynności cywilno-prawnych</t>
  </si>
  <si>
    <t>0360</t>
  </si>
  <si>
    <t>0370</t>
  </si>
  <si>
    <t>Podatek od posiadania psów</t>
  </si>
  <si>
    <t>0430</t>
  </si>
  <si>
    <t>Wpływy z opłaty targowej</t>
  </si>
  <si>
    <t>Wpływy z opłaty administracyjnej</t>
  </si>
  <si>
    <t>Wpływy z innych opłat stanowiących dochody jednostek samorządu terytorialnego na podstawie ustaw</t>
  </si>
  <si>
    <t>0410</t>
  </si>
  <si>
    <t>Wpływy z opłaty skarbowej</t>
  </si>
  <si>
    <t>0420</t>
  </si>
  <si>
    <t>Wpływy z opłaty komunikacyjnej</t>
  </si>
  <si>
    <t>0460</t>
  </si>
  <si>
    <t>Wpływy z opłaty eksploatacyjnej</t>
  </si>
  <si>
    <t>0480</t>
  </si>
  <si>
    <t>Wpływy z opłat za zezwolenia na sprzedaż alkoholu</t>
  </si>
  <si>
    <t>0490</t>
  </si>
  <si>
    <t xml:space="preserve">Wpływy z innych lokalnych opłat przez jednostki samorządu terytorialnego na podstawie odrębnych ustaw 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</si>
  <si>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</si>
  <si>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</si>
  <si>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</si>
  <si>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</si>
  <si>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</si>
  <si>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</si>
  <si>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</si>
  <si>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Udziały powiatów w podatkach stanowiących dochód budżetu państwa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</si>
  <si>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</si>
  <si>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</si>
  <si>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</si>
  <si>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</si>
  <si>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</si>
  <si>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Część równoważąca subwencji ogólnej dla gmin</t>
  </si>
  <si>
    <t xml:space="preserve">Część równoważąca subwencji ogólnej dla powiatów </t>
  </si>
  <si>
    <t>Oświata i wychowanie</t>
  </si>
  <si>
    <t>Szkoły podstawowe</t>
  </si>
  <si>
    <t xml:space="preserve"> </t>
  </si>
  <si>
    <t>0840</t>
  </si>
  <si>
    <t>Wpływy ze sprzedaży wyrobów</t>
  </si>
  <si>
    <t>Szkoły podstawowe specjalne</t>
  </si>
  <si>
    <t>Przedszkola</t>
  </si>
  <si>
    <t xml:space="preserve">Gimnazja </t>
  </si>
  <si>
    <t>Licea ogólnokształcące</t>
  </si>
  <si>
    <t>Środki na dofinansowanie własnych inwestycji gmin,powiatów,samorządów województw, pozyskane z innych źródeł</t>
  </si>
  <si>
    <t>Szkoły zawodowe</t>
  </si>
  <si>
    <t>Wpływy z różnych dochodów</t>
  </si>
  <si>
    <t>Szkoły artystyczne</t>
  </si>
  <si>
    <t>Centra kształcenia ustawicznego i praktycznego oraz ośrodki dokształcania zawodowego</t>
  </si>
  <si>
    <t>Ośrodki szkolenia, kształcenia i doskonalenia kadr</t>
  </si>
  <si>
    <t>Szkolnictwo wyższe</t>
  </si>
  <si>
    <t>Pomoc materialna dla studentów</t>
  </si>
  <si>
    <t>Dotacja celowa otrzymana przez jednostkę samorządu terytorialnego od innej jednostki samorządu terytorialnego będącej instytucją wdrażającą na zadania bieżące realizowane na podstawie porozumień</t>
  </si>
  <si>
    <t>Ochrona zdrowia</t>
  </si>
  <si>
    <t>Lecznictwo ambulatoryjne</t>
  </si>
  <si>
    <t>Pomoc społeczna</t>
  </si>
  <si>
    <t>Placówki opiekuńczo-wychowawcze</t>
  </si>
  <si>
    <t>0680</t>
  </si>
  <si>
    <t>Wpływy od rodziców z tytułu odpłatności za utrzymanie dzieci w placówkach opiekuńczo-wychowawczych</t>
  </si>
  <si>
    <t>Domy Pomocy Społecznej</t>
  </si>
  <si>
    <t>Dotacje celowe otrzymane z budżetu państwa na realizację bieżących zadań własnych powiatu</t>
  </si>
  <si>
    <t>Wpływy z tytułu pomocy finansowej udzielanej między jednostkami samorządu terytorialnego na dofinansowanie własnych zadań inwestycyjnych i zakupów inwestycyjnych</t>
  </si>
  <si>
    <t>Ośrodki wsparcia</t>
  </si>
  <si>
    <t>Rodziny zastępcze</t>
  </si>
  <si>
    <t>Świadczenia rodzinne oraz składki na ubezpieczenia emerytalne i rentowe z ubezpieczenia społecznego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</si>
  <si>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</si>
  <si>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</si>
  <si>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Dotacje celowe otrzymane z budżetu państwa na realizację własnych zadań bieżących gmin</t>
  </si>
  <si>
    <t>Dodatki mieszkaniowe</t>
  </si>
  <si>
    <t>Ośrodki pomocy społecznej</t>
  </si>
  <si>
    <t>Jednostki specjalistycznego poradnictwa, mieszkania chronione oraz ośrodki interwencji kryzysowej</t>
  </si>
  <si>
    <t>Usługi opiekuńcze i specjalistyczne usługi opiekuńcze</t>
  </si>
  <si>
    <t>Pomoc dla uchodźców</t>
  </si>
  <si>
    <t>Pozostałe zadania w zakresie polityki społecznej</t>
  </si>
  <si>
    <t>Żłobki</t>
  </si>
  <si>
    <t>Pozostałe odsetki</t>
  </si>
  <si>
    <t>Zespoły ds. orzekania o stopniu niepełnosprawności</t>
  </si>
  <si>
    <t>Państwowy Fundusz Rehabilitacji Osób Niepełnosprawnych</t>
  </si>
  <si>
    <t>Środki na dofinansowanie własnych  inwestycji gmin,powiatów, samorządów województw pozyskane z innych źródeł</t>
  </si>
  <si>
    <t xml:space="preserve">  </t>
  </si>
  <si>
    <t>Edukacyjna opieka wychowawcza</t>
  </si>
  <si>
    <t>Specjalne ośrodki szkolno-wychowawcze</t>
  </si>
  <si>
    <t>Wpływy z różnych usług</t>
  </si>
  <si>
    <t>Placówki wychowania pozaszkolnego</t>
  </si>
  <si>
    <t>Internaty i bursy szkolne</t>
  </si>
  <si>
    <t>Pomoc materialna dla uczniów</t>
  </si>
  <si>
    <t>Szkolne schroniska młodzieżowe</t>
  </si>
  <si>
    <t>Gospodarka komunalna i ochrona środowiska</t>
  </si>
  <si>
    <t>Gospodarka ściekowa i ochrona wód</t>
  </si>
  <si>
    <t>Wpływy i wydatki związane z gromadzeniem środków i opłat produktowych</t>
  </si>
  <si>
    <t>0400</t>
  </si>
  <si>
    <t>Wpływy z opłaty produktowej</t>
  </si>
  <si>
    <t>Kultura fizyczna i sport</t>
  </si>
  <si>
    <t>Instytucje kultury fizycznej</t>
  </si>
  <si>
    <t>RAZEM</t>
  </si>
  <si>
    <t>Dotacje celowe otrzymane z budżetu państwa na zadania bieżące z zakresu administracji rządowej oraz inne zadania zlecone ustawami realizowane przez powiat</t>
  </si>
  <si>
    <t>Dochody jednostek samorządu terytorialnego związane z realizacją zadań z zakresu administracji rządowej oraz innych zadań zleconych ustawami -ZN</t>
  </si>
  <si>
    <t>Nadzór budowlany</t>
  </si>
  <si>
    <t>Podatek od działalności gospodarczej osób fizycznych, opłacany w formie karty podatkowej</t>
  </si>
  <si>
    <t>Wpływy z podatku rolnego,podatku leśnego,  podatku od czynności cywilnoprawnych, podatków i opłat lokalnych od osób prawnych  i innych jednostek organizacyjnych</t>
  </si>
  <si>
    <t>Podatek od środków transportowych</t>
  </si>
  <si>
    <t>Wpływy z podatku rolnego,podatku leśnego, podatku od spadków i darowizn,podatku od czynności cywilnoprawnych oraz podatków i opłat lokalnych od osób fizycznych</t>
  </si>
  <si>
    <t>Podatek od spadków i darowizn</t>
  </si>
  <si>
    <t>Część wyrównawcza subwencji ogólnej dla powiatu</t>
  </si>
  <si>
    <t>Środki na dofinansowanie własnych zadań bieżących  gmin,powiatów,samorządów województw, pozyskane z innych źródeł</t>
  </si>
  <si>
    <t>Składki na ubezpieczenie zdrowotne oraz świadczenia dla osób nie objętych obowiązkiem ubezpieczenia zdrowotnego</t>
  </si>
  <si>
    <t>Dotacje celowe otrzymane z powiatu na zadania bieżące realizowane na podstawie porozumień między jednostkami samorządu terytorialnego</t>
  </si>
  <si>
    <t>Dotacje otrzymane z funduszy celowych na realizację zadań bieżących jednostek sektora finansów publicznych</t>
  </si>
  <si>
    <t>Środki na dofinansowanie własnych zadań bieżących gmin, powiatów, samorządów województw, pozyskane z innych źródeł</t>
  </si>
  <si>
    <t>Poradnie psychologiczno-pedagogiczne w tym poradnie specjalistyczne</t>
  </si>
  <si>
    <t>Środki na dofinansowanie własnych inwestycji gmin, powiatów, samorządów województw, pozyskane z innych źródeł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</si>
</sst>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wrapText="1"/>
    </xf>
    <xf numFmtId="3" fontId="0" fillId="0" borderId="4" xfId="0" applyNumberFormat="1" applyBorder="1" applyAlignment="1">
      <alignment horizontal="center"/>
    </xf>
    <xf numFmtId="0" fontId="2" fillId="0" borderId="4" xfId="0" applyFont="1" applyBorder="1" applyAlignment="1" quotePrefix="1">
      <alignment horizontal="right"/>
    </xf>
    <xf numFmtId="0" fontId="0" fillId="2" borderId="4" xfId="0" applyFill="1" applyBorder="1" applyAlignment="1" quotePrefix="1">
      <alignment horizontal="right"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left"/>
    </xf>
    <xf numFmtId="0" fontId="0" fillId="2" borderId="4" xfId="0" applyNumberFormat="1" applyFill="1" applyBorder="1" applyAlignment="1">
      <alignment wrapText="1"/>
    </xf>
    <xf numFmtId="49" fontId="2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49" fontId="4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49" fontId="4" fillId="0" borderId="5" xfId="0" applyNumberFormat="1" applyFont="1" applyBorder="1" applyAlignment="1" quotePrefix="1">
      <alignment horizontal="right"/>
    </xf>
    <xf numFmtId="0" fontId="2" fillId="0" borderId="4" xfId="0" applyFont="1" applyBorder="1" applyAlignment="1">
      <alignment wrapText="1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/>
    </xf>
    <xf numFmtId="0" fontId="4" fillId="2" borderId="4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 quotePrefix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3" fontId="2" fillId="0" borderId="4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4" fillId="2" borderId="5" xfId="0" applyFont="1" applyFill="1" applyBorder="1" applyAlignment="1" quotePrefix="1">
      <alignment/>
    </xf>
    <xf numFmtId="3" fontId="0" fillId="2" borderId="4" xfId="0" applyNumberFormat="1" applyFill="1" applyBorder="1" applyAlignment="1">
      <alignment horizontal="right"/>
    </xf>
    <xf numFmtId="3" fontId="4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2" fillId="2" borderId="4" xfId="0" applyFont="1" applyFill="1" applyBorder="1" applyAlignment="1" quotePrefix="1">
      <alignment/>
    </xf>
    <xf numFmtId="0" fontId="4" fillId="2" borderId="4" xfId="0" applyFont="1" applyFill="1" applyBorder="1" applyAlignment="1" quotePrefix="1">
      <alignment/>
    </xf>
    <xf numFmtId="0" fontId="4" fillId="2" borderId="4" xfId="0" applyNumberFormat="1" applyFont="1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5" xfId="0" applyFill="1" applyBorder="1" applyAlignment="1" quotePrefix="1">
      <alignment/>
    </xf>
    <xf numFmtId="0" fontId="0" fillId="2" borderId="5" xfId="0" applyFill="1" applyBorder="1" applyAlignment="1">
      <alignment/>
    </xf>
    <xf numFmtId="0" fontId="2" fillId="2" borderId="5" xfId="0" applyFont="1" applyFill="1" applyBorder="1" applyAlignment="1" quotePrefix="1">
      <alignment/>
    </xf>
    <xf numFmtId="0" fontId="2" fillId="2" borderId="5" xfId="0" applyFont="1" applyFill="1" applyBorder="1" applyAlignment="1">
      <alignment/>
    </xf>
    <xf numFmtId="0" fontId="4" fillId="2" borderId="6" xfId="0" applyFont="1" applyFill="1" applyBorder="1" applyAlignment="1" quotePrefix="1">
      <alignment/>
    </xf>
    <xf numFmtId="0" fontId="4" fillId="2" borderId="6" xfId="0" applyFont="1" applyFill="1" applyBorder="1" applyAlignment="1">
      <alignment wrapText="1"/>
    </xf>
    <xf numFmtId="3" fontId="4" fillId="0" borderId="6" xfId="0" applyNumberFormat="1" applyFont="1" applyBorder="1" applyAlignment="1">
      <alignment/>
    </xf>
    <xf numFmtId="3" fontId="4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0" borderId="7" xfId="0" applyNumberFormat="1" applyFont="1" applyBorder="1" applyAlignment="1">
      <alignment/>
    </xf>
    <xf numFmtId="3" fontId="2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9"/>
  <sheetViews>
    <sheetView tabSelected="1" workbookViewId="0" topLeftCell="A1">
      <selection activeCell="C236" sqref="C236"/>
    </sheetView>
  </sheetViews>
  <sheetFormatPr defaultColWidth="9.140625" defaultRowHeight="12.75"/>
  <cols>
    <col min="1" max="1" width="7.00390625" style="0" customWidth="1"/>
    <col min="2" max="2" width="27.28125" style="0" customWidth="1"/>
    <col min="3" max="3" width="14.421875" style="0" customWidth="1"/>
    <col min="4" max="4" width="12.140625" style="0" customWidth="1"/>
    <col min="5" max="5" width="14.7109375" style="0" customWidth="1"/>
  </cols>
  <sheetData>
    <row r="1" ht="15.75">
      <c r="B1" s="1" t="s">
        <v>0</v>
      </c>
    </row>
    <row r="2" ht="15.75">
      <c r="B2" s="1"/>
    </row>
    <row r="3" spans="2:4" ht="15.75">
      <c r="B3" s="1"/>
      <c r="D3" t="s">
        <v>1</v>
      </c>
    </row>
    <row r="4" ht="13.5" thickBot="1">
      <c r="E4" s="2" t="s">
        <v>2</v>
      </c>
    </row>
    <row r="5" spans="1:5" ht="12.75">
      <c r="A5" s="3"/>
      <c r="B5" s="4"/>
      <c r="C5" s="5" t="s">
        <v>3</v>
      </c>
      <c r="D5" s="6"/>
      <c r="E5" s="6"/>
    </row>
    <row r="6" spans="1:5" ht="22.5">
      <c r="A6" s="7" t="s">
        <v>4</v>
      </c>
      <c r="B6" s="8" t="s">
        <v>5</v>
      </c>
      <c r="C6" s="8" t="s">
        <v>6</v>
      </c>
      <c r="D6" s="9" t="s">
        <v>7</v>
      </c>
      <c r="E6" s="9" t="s">
        <v>8</v>
      </c>
    </row>
    <row r="7" spans="1:5" ht="12.75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5" ht="12.75">
      <c r="A8" s="11" t="s">
        <v>9</v>
      </c>
      <c r="B8" s="12" t="s">
        <v>10</v>
      </c>
      <c r="C8" s="13">
        <f>D8+E8</f>
        <v>10000</v>
      </c>
      <c r="D8" s="10"/>
      <c r="E8" s="13">
        <f>E9</f>
        <v>10000</v>
      </c>
    </row>
    <row r="9" spans="1:5" ht="38.25">
      <c r="A9" s="14" t="s">
        <v>11</v>
      </c>
      <c r="B9" s="15" t="s">
        <v>12</v>
      </c>
      <c r="C9" s="16">
        <f>C10</f>
        <v>10000</v>
      </c>
      <c r="D9" s="10"/>
      <c r="E9" s="16">
        <f>E10</f>
        <v>10000</v>
      </c>
    </row>
    <row r="10" spans="1:5" ht="89.25">
      <c r="A10" s="14">
        <v>2110</v>
      </c>
      <c r="B10" s="15" t="s">
        <v>184</v>
      </c>
      <c r="C10" s="16">
        <f>D10+E10</f>
        <v>10000</v>
      </c>
      <c r="D10" s="10"/>
      <c r="E10" s="16">
        <v>10000</v>
      </c>
    </row>
    <row r="11" spans="1:5" ht="12.75">
      <c r="A11" s="17" t="s">
        <v>13</v>
      </c>
      <c r="B11" s="12" t="s">
        <v>14</v>
      </c>
      <c r="C11" s="13">
        <f>D11+E11</f>
        <v>19000</v>
      </c>
      <c r="D11" s="13"/>
      <c r="E11" s="13">
        <f>E12</f>
        <v>19000</v>
      </c>
    </row>
    <row r="12" spans="1:5" ht="12.75">
      <c r="A12" s="18" t="s">
        <v>15</v>
      </c>
      <c r="B12" s="19" t="s">
        <v>16</v>
      </c>
      <c r="C12" s="16">
        <f>D12+E12</f>
        <v>19000</v>
      </c>
      <c r="D12" s="16"/>
      <c r="E12" s="16">
        <f>E13</f>
        <v>19000</v>
      </c>
    </row>
    <row r="13" spans="1:5" ht="76.5">
      <c r="A13" s="20">
        <v>2460</v>
      </c>
      <c r="B13" s="21" t="s">
        <v>17</v>
      </c>
      <c r="C13" s="16">
        <f>D13+E13</f>
        <v>19000</v>
      </c>
      <c r="D13" s="16"/>
      <c r="E13" s="16">
        <v>19000</v>
      </c>
    </row>
    <row r="14" spans="1:5" ht="12.75">
      <c r="A14" s="22" t="s">
        <v>18</v>
      </c>
      <c r="B14" s="23" t="s">
        <v>19</v>
      </c>
      <c r="C14" s="13">
        <f>C15</f>
        <v>3784615</v>
      </c>
      <c r="D14" s="13">
        <f>D15</f>
        <v>0</v>
      </c>
      <c r="E14" s="13">
        <f>E15</f>
        <v>3784615</v>
      </c>
    </row>
    <row r="15" spans="1:5" ht="25.5">
      <c r="A15" s="24" t="s">
        <v>20</v>
      </c>
      <c r="B15" s="25" t="s">
        <v>21</v>
      </c>
      <c r="C15" s="16">
        <f>SUM(C16:C21)</f>
        <v>3784615</v>
      </c>
      <c r="D15" s="16"/>
      <c r="E15" s="16">
        <f>SUM(E16:E21)</f>
        <v>3784615</v>
      </c>
    </row>
    <row r="16" spans="1:5" ht="25.5">
      <c r="A16" s="26" t="s">
        <v>22</v>
      </c>
      <c r="B16" s="25" t="s">
        <v>23</v>
      </c>
      <c r="C16" s="16">
        <f>SUM(D16:E16)</f>
        <v>2500</v>
      </c>
      <c r="D16" s="16"/>
      <c r="E16" s="16">
        <v>2500</v>
      </c>
    </row>
    <row r="17" spans="1:5" ht="38.25">
      <c r="A17" s="26" t="s">
        <v>24</v>
      </c>
      <c r="B17" s="25" t="s">
        <v>25</v>
      </c>
      <c r="C17" s="16">
        <f>E17</f>
        <v>2500</v>
      </c>
      <c r="D17" s="16"/>
      <c r="E17" s="16">
        <v>2500</v>
      </c>
    </row>
    <row r="18" spans="1:5" ht="12.75">
      <c r="A18" s="26" t="s">
        <v>26</v>
      </c>
      <c r="B18" s="25" t="s">
        <v>27</v>
      </c>
      <c r="C18" s="16">
        <f>E18</f>
        <v>1000</v>
      </c>
      <c r="D18" s="16"/>
      <c r="E18" s="16">
        <v>1000</v>
      </c>
    </row>
    <row r="19" spans="1:5" ht="12.75">
      <c r="A19" s="26" t="s">
        <v>28</v>
      </c>
      <c r="B19" s="25" t="s">
        <v>29</v>
      </c>
      <c r="C19" s="16">
        <f>E19</f>
        <v>1000</v>
      </c>
      <c r="D19" s="16"/>
      <c r="E19" s="16">
        <v>1000</v>
      </c>
    </row>
    <row r="20" spans="1:5" ht="12.75">
      <c r="A20" s="26" t="s">
        <v>30</v>
      </c>
      <c r="B20" s="25" t="s">
        <v>31</v>
      </c>
      <c r="C20" s="16">
        <f>SUM(D20:E20)</f>
        <v>5000</v>
      </c>
      <c r="D20" s="16"/>
      <c r="E20" s="16">
        <v>5000</v>
      </c>
    </row>
    <row r="21" spans="1:5" ht="63.75">
      <c r="A21" s="24" t="s">
        <v>32</v>
      </c>
      <c r="B21" s="25" t="s">
        <v>33</v>
      </c>
      <c r="C21" s="16">
        <f>E21</f>
        <v>3772615</v>
      </c>
      <c r="D21" s="16"/>
      <c r="E21" s="16">
        <v>3772615</v>
      </c>
    </row>
    <row r="22" spans="1:5" ht="12.75">
      <c r="A22" s="12">
        <v>630</v>
      </c>
      <c r="B22" s="27" t="s">
        <v>34</v>
      </c>
      <c r="C22" s="13">
        <f>D22+E22</f>
        <v>2033</v>
      </c>
      <c r="D22" s="28">
        <f>D23</f>
        <v>2033</v>
      </c>
      <c r="E22" s="29"/>
    </row>
    <row r="23" spans="1:5" ht="25.5">
      <c r="A23" s="19">
        <v>63001</v>
      </c>
      <c r="B23" s="30" t="s">
        <v>35</v>
      </c>
      <c r="C23" s="16">
        <f>D23+E23</f>
        <v>2033</v>
      </c>
      <c r="D23" s="31">
        <f>D24</f>
        <v>2033</v>
      </c>
      <c r="E23" s="29"/>
    </row>
    <row r="24" spans="1:5" ht="12.75">
      <c r="A24" s="32" t="s">
        <v>28</v>
      </c>
      <c r="B24" s="30" t="s">
        <v>29</v>
      </c>
      <c r="C24" s="16">
        <f>D24+E24</f>
        <v>2033</v>
      </c>
      <c r="D24" s="31">
        <v>2033</v>
      </c>
      <c r="E24" s="29"/>
    </row>
    <row r="25" spans="1:5" ht="12.75">
      <c r="A25" s="33">
        <v>700</v>
      </c>
      <c r="B25" s="34" t="s">
        <v>36</v>
      </c>
      <c r="C25" s="13">
        <f>D25+E25</f>
        <v>17759416</v>
      </c>
      <c r="D25" s="28">
        <f>SUM(D26,)</f>
        <v>16009416</v>
      </c>
      <c r="E25" s="35">
        <f>SUM(E26)</f>
        <v>1750000</v>
      </c>
    </row>
    <row r="26" spans="1:5" ht="25.5">
      <c r="A26" s="19">
        <v>70005</v>
      </c>
      <c r="B26" s="30" t="s">
        <v>37</v>
      </c>
      <c r="C26" s="16">
        <f>SUM(C27:C39)</f>
        <v>17759416</v>
      </c>
      <c r="D26" s="31">
        <f>SUM(D27:D39)</f>
        <v>16009416</v>
      </c>
      <c r="E26" s="29">
        <f>SUM(E36:E37)</f>
        <v>1750000</v>
      </c>
    </row>
    <row r="27" spans="1:5" ht="38.25">
      <c r="A27" s="32" t="s">
        <v>38</v>
      </c>
      <c r="B27" s="30" t="s">
        <v>39</v>
      </c>
      <c r="C27" s="16">
        <f>D27+E27</f>
        <v>3806400</v>
      </c>
      <c r="D27" s="31">
        <v>3806400</v>
      </c>
      <c r="E27" s="29"/>
    </row>
    <row r="28" spans="1:5" ht="102">
      <c r="A28" s="32" t="s">
        <v>40</v>
      </c>
      <c r="B28" s="30" t="s">
        <v>41</v>
      </c>
      <c r="C28" s="16">
        <f>D28+E28</f>
        <v>3753000</v>
      </c>
      <c r="D28" s="31">
        <v>3753000</v>
      </c>
      <c r="E28" s="29"/>
    </row>
    <row r="29" spans="1:5" ht="63.75">
      <c r="A29" s="32" t="s">
        <v>42</v>
      </c>
      <c r="B29" s="30" t="s">
        <v>43</v>
      </c>
      <c r="C29" s="29">
        <f>D29</f>
        <v>100000</v>
      </c>
      <c r="D29" s="31">
        <v>100000</v>
      </c>
      <c r="E29" s="29"/>
    </row>
    <row r="30" spans="1:5" ht="63.75">
      <c r="A30" s="32" t="s">
        <v>44</v>
      </c>
      <c r="B30" s="30" t="s">
        <v>45</v>
      </c>
      <c r="C30" s="29">
        <f>D30+E30</f>
        <v>100000</v>
      </c>
      <c r="D30" s="31">
        <v>100000</v>
      </c>
      <c r="E30" s="29"/>
    </row>
    <row r="31" spans="1:5" ht="12.75">
      <c r="A31" s="32" t="s">
        <v>28</v>
      </c>
      <c r="B31" s="30" t="s">
        <v>29</v>
      </c>
      <c r="C31" s="29">
        <f>D31</f>
        <v>5000</v>
      </c>
      <c r="D31" s="31">
        <v>5000</v>
      </c>
      <c r="E31" s="29"/>
    </row>
    <row r="32" spans="1:5" ht="25.5">
      <c r="A32" s="32" t="s">
        <v>46</v>
      </c>
      <c r="B32" s="30" t="s">
        <v>47</v>
      </c>
      <c r="C32" s="29">
        <f>D32</f>
        <v>6240000</v>
      </c>
      <c r="D32" s="31">
        <v>6240000</v>
      </c>
      <c r="E32" s="29"/>
    </row>
    <row r="33" spans="1:5" ht="25.5">
      <c r="A33" s="32" t="s">
        <v>48</v>
      </c>
      <c r="B33" s="30" t="s">
        <v>49</v>
      </c>
      <c r="C33" s="29">
        <f>D33</f>
        <v>5000</v>
      </c>
      <c r="D33" s="31">
        <v>5000</v>
      </c>
      <c r="E33" s="29"/>
    </row>
    <row r="34" spans="1:5" ht="12.75">
      <c r="A34" s="32" t="s">
        <v>50</v>
      </c>
      <c r="B34" s="30" t="s">
        <v>51</v>
      </c>
      <c r="C34" s="29">
        <f>D34</f>
        <v>20000</v>
      </c>
      <c r="D34" s="31">
        <v>20000</v>
      </c>
      <c r="E34" s="29"/>
    </row>
    <row r="35" spans="1:5" ht="12.75">
      <c r="A35" s="32" t="s">
        <v>30</v>
      </c>
      <c r="B35" s="30" t="s">
        <v>31</v>
      </c>
      <c r="C35" s="29">
        <f>D35</f>
        <v>100000</v>
      </c>
      <c r="D35" s="31">
        <v>100000</v>
      </c>
      <c r="E35" s="29"/>
    </row>
    <row r="36" spans="1:5" ht="89.25">
      <c r="A36" s="20">
        <v>2110</v>
      </c>
      <c r="B36" s="15" t="s">
        <v>184</v>
      </c>
      <c r="C36" s="29">
        <f>E36</f>
        <v>250000</v>
      </c>
      <c r="D36" s="31"/>
      <c r="E36" s="29">
        <v>250000</v>
      </c>
    </row>
    <row r="37" spans="1:5" ht="76.5">
      <c r="A37" s="20">
        <v>2360</v>
      </c>
      <c r="B37" s="30" t="s">
        <v>185</v>
      </c>
      <c r="C37" s="29">
        <f>D37+E37</f>
        <v>1500000</v>
      </c>
      <c r="D37" s="31"/>
      <c r="E37" s="29">
        <v>1500000</v>
      </c>
    </row>
    <row r="38" spans="1:5" ht="63.75">
      <c r="A38" s="20">
        <v>6298</v>
      </c>
      <c r="B38" s="30" t="s">
        <v>52</v>
      </c>
      <c r="C38" s="29">
        <f>D38</f>
        <v>1629347</v>
      </c>
      <c r="D38" s="31">
        <v>1629347</v>
      </c>
      <c r="E38" s="29"/>
    </row>
    <row r="39" spans="1:5" ht="63.75">
      <c r="A39" s="20">
        <v>6299</v>
      </c>
      <c r="B39" s="30" t="s">
        <v>52</v>
      </c>
      <c r="C39" s="29">
        <f>D39</f>
        <v>250669</v>
      </c>
      <c r="D39" s="31">
        <v>250669</v>
      </c>
      <c r="E39" s="29"/>
    </row>
    <row r="40" spans="1:5" ht="12.75">
      <c r="A40" s="33">
        <v>710</v>
      </c>
      <c r="B40" s="34" t="s">
        <v>53</v>
      </c>
      <c r="C40" s="35">
        <f>SUM(C41,C43,C45,C49)</f>
        <v>466322</v>
      </c>
      <c r="D40" s="28">
        <f>SUM(D49)</f>
        <v>15822</v>
      </c>
      <c r="E40" s="35">
        <f>SUM(E41,E43,E45,)</f>
        <v>450500</v>
      </c>
    </row>
    <row r="41" spans="1:5" ht="25.5">
      <c r="A41" s="36">
        <v>71013</v>
      </c>
      <c r="B41" s="30" t="s">
        <v>54</v>
      </c>
      <c r="C41" s="29">
        <f aca="true" t="shared" si="0" ref="C41:C46">D41+E41</f>
        <v>30000</v>
      </c>
      <c r="D41" s="37"/>
      <c r="E41" s="29">
        <f>E42</f>
        <v>30000</v>
      </c>
    </row>
    <row r="42" spans="1:5" ht="89.25">
      <c r="A42" s="38">
        <v>2110</v>
      </c>
      <c r="B42" s="15" t="s">
        <v>184</v>
      </c>
      <c r="C42" s="29">
        <f t="shared" si="0"/>
        <v>30000</v>
      </c>
      <c r="D42" s="37"/>
      <c r="E42" s="29">
        <v>30000</v>
      </c>
    </row>
    <row r="43" spans="1:5" ht="25.5">
      <c r="A43" s="19">
        <v>71014</v>
      </c>
      <c r="B43" s="15" t="s">
        <v>55</v>
      </c>
      <c r="C43" s="29">
        <f t="shared" si="0"/>
        <v>35000</v>
      </c>
      <c r="D43" s="37"/>
      <c r="E43" s="29">
        <f>E44</f>
        <v>35000</v>
      </c>
    </row>
    <row r="44" spans="1:5" ht="89.25">
      <c r="A44" s="20">
        <v>2110</v>
      </c>
      <c r="B44" s="15" t="s">
        <v>184</v>
      </c>
      <c r="C44" s="29">
        <f t="shared" si="0"/>
        <v>35000</v>
      </c>
      <c r="D44" s="37"/>
      <c r="E44" s="29">
        <v>35000</v>
      </c>
    </row>
    <row r="45" spans="1:5" ht="12.75">
      <c r="A45" s="20">
        <v>71015</v>
      </c>
      <c r="B45" s="15" t="s">
        <v>186</v>
      </c>
      <c r="C45" s="29">
        <f t="shared" si="0"/>
        <v>385500</v>
      </c>
      <c r="D45" s="37"/>
      <c r="E45" s="29">
        <f>SUM(E46:E48)</f>
        <v>385500</v>
      </c>
    </row>
    <row r="46" spans="1:5" ht="89.25">
      <c r="A46" s="20">
        <v>2110</v>
      </c>
      <c r="B46" s="15" t="s">
        <v>184</v>
      </c>
      <c r="C46" s="29">
        <f t="shared" si="0"/>
        <v>377000</v>
      </c>
      <c r="D46" s="37"/>
      <c r="E46" s="29">
        <v>377000</v>
      </c>
    </row>
    <row r="47" spans="1:5" ht="76.5">
      <c r="A47" s="20">
        <v>2360</v>
      </c>
      <c r="B47" s="15" t="s">
        <v>56</v>
      </c>
      <c r="C47" s="29">
        <f>E47</f>
        <v>500</v>
      </c>
      <c r="D47" s="37"/>
      <c r="E47" s="29">
        <v>500</v>
      </c>
    </row>
    <row r="48" spans="1:5" ht="102">
      <c r="A48" s="20">
        <v>6410</v>
      </c>
      <c r="B48" s="15" t="s">
        <v>57</v>
      </c>
      <c r="C48" s="29">
        <f>E48</f>
        <v>8000</v>
      </c>
      <c r="D48" s="37"/>
      <c r="E48" s="29">
        <v>8000</v>
      </c>
    </row>
    <row r="49" spans="1:5" ht="12.75">
      <c r="A49" s="20">
        <v>71035</v>
      </c>
      <c r="B49" s="15" t="s">
        <v>58</v>
      </c>
      <c r="C49" s="29">
        <f>SUM(C50:C51)</f>
        <v>15822</v>
      </c>
      <c r="D49" s="37">
        <f>SUM(D50:D51)</f>
        <v>15822</v>
      </c>
      <c r="E49" s="29"/>
    </row>
    <row r="50" spans="1:5" ht="102">
      <c r="A50" s="20" t="s">
        <v>40</v>
      </c>
      <c r="B50" s="30" t="s">
        <v>41</v>
      </c>
      <c r="C50" s="29">
        <f>D50</f>
        <v>822</v>
      </c>
      <c r="D50" s="37">
        <v>822</v>
      </c>
      <c r="E50" s="29"/>
    </row>
    <row r="51" spans="1:5" ht="76.5">
      <c r="A51" s="20">
        <v>2020</v>
      </c>
      <c r="B51" s="30" t="s">
        <v>59</v>
      </c>
      <c r="C51" s="29">
        <f>D51</f>
        <v>15000</v>
      </c>
      <c r="D51" s="37">
        <v>15000</v>
      </c>
      <c r="E51" s="29"/>
    </row>
    <row r="52" spans="1:5" ht="12.75">
      <c r="A52" s="33">
        <v>750</v>
      </c>
      <c r="B52" s="34" t="s">
        <v>60</v>
      </c>
      <c r="C52" s="35">
        <f>SUM(C53,C57,C63,C65)</f>
        <v>4251226</v>
      </c>
      <c r="D52" s="28">
        <f>SUM(D53,D57,D65)</f>
        <v>3714977</v>
      </c>
      <c r="E52" s="35">
        <f>SUM(E53,E57,E63)</f>
        <v>536249</v>
      </c>
    </row>
    <row r="53" spans="1:5" ht="12.75">
      <c r="A53" s="36">
        <v>75011</v>
      </c>
      <c r="B53" s="19" t="s">
        <v>61</v>
      </c>
      <c r="C53" s="29">
        <f>D53+E53</f>
        <v>1507926</v>
      </c>
      <c r="D53" s="37">
        <f>SUM(D54:D56)</f>
        <v>1019677</v>
      </c>
      <c r="E53" s="29">
        <f>E55</f>
        <v>488249</v>
      </c>
    </row>
    <row r="54" spans="1:5" ht="76.5">
      <c r="A54" s="38">
        <v>2010</v>
      </c>
      <c r="B54" s="15" t="s">
        <v>62</v>
      </c>
      <c r="C54" s="29">
        <f>D54+E54</f>
        <v>954677</v>
      </c>
      <c r="D54" s="37">
        <v>954677</v>
      </c>
      <c r="E54" s="29"/>
    </row>
    <row r="55" spans="1:5" ht="89.25">
      <c r="A55" s="38">
        <v>2110</v>
      </c>
      <c r="B55" s="15" t="s">
        <v>184</v>
      </c>
      <c r="C55" s="29">
        <f>D55+E55</f>
        <v>488249</v>
      </c>
      <c r="D55" s="37"/>
      <c r="E55" s="29">
        <v>488249</v>
      </c>
    </row>
    <row r="56" spans="1:5" ht="76.5">
      <c r="A56" s="38">
        <v>2360</v>
      </c>
      <c r="B56" s="15" t="s">
        <v>56</v>
      </c>
      <c r="C56" s="29">
        <f>D56</f>
        <v>65000</v>
      </c>
      <c r="D56" s="37">
        <v>65000</v>
      </c>
      <c r="E56" s="29"/>
    </row>
    <row r="57" spans="1:5" ht="25.5">
      <c r="A57" s="19">
        <v>75023</v>
      </c>
      <c r="B57" s="15" t="s">
        <v>63</v>
      </c>
      <c r="C57" s="29">
        <f>SUM(C58:C62)</f>
        <v>1570500</v>
      </c>
      <c r="D57" s="37">
        <f>SUM(D58:D62)</f>
        <v>1570500</v>
      </c>
      <c r="E57" s="29"/>
    </row>
    <row r="58" spans="1:5" ht="12.75">
      <c r="A58" s="32" t="s">
        <v>64</v>
      </c>
      <c r="B58" s="15" t="s">
        <v>27</v>
      </c>
      <c r="C58" s="29">
        <f>SUM(D58:E58)</f>
        <v>205500</v>
      </c>
      <c r="D58" s="37">
        <v>205500</v>
      </c>
      <c r="E58" s="29"/>
    </row>
    <row r="59" spans="1:5" ht="102">
      <c r="A59" s="32" t="s">
        <v>40</v>
      </c>
      <c r="B59" s="30" t="s">
        <v>65</v>
      </c>
      <c r="C59" s="29">
        <f aca="true" t="shared" si="1" ref="C59:C64">D59+E59</f>
        <v>114000</v>
      </c>
      <c r="D59" s="37">
        <v>114000</v>
      </c>
      <c r="E59" s="29"/>
    </row>
    <row r="60" spans="1:5" ht="12.75">
      <c r="A60" s="32" t="s">
        <v>28</v>
      </c>
      <c r="B60" s="30" t="s">
        <v>66</v>
      </c>
      <c r="C60" s="29">
        <f t="shared" si="1"/>
        <v>541000</v>
      </c>
      <c r="D60" s="37">
        <v>541000</v>
      </c>
      <c r="E60" s="29"/>
    </row>
    <row r="61" spans="1:5" ht="12.75">
      <c r="A61" s="32" t="s">
        <v>50</v>
      </c>
      <c r="B61" s="30" t="s">
        <v>51</v>
      </c>
      <c r="C61" s="29">
        <f t="shared" si="1"/>
        <v>640000</v>
      </c>
      <c r="D61" s="37">
        <v>640000</v>
      </c>
      <c r="E61" s="29"/>
    </row>
    <row r="62" spans="1:5" ht="12.75">
      <c r="A62" s="32" t="s">
        <v>30</v>
      </c>
      <c r="B62" s="30" t="s">
        <v>31</v>
      </c>
      <c r="C62" s="29">
        <f t="shared" si="1"/>
        <v>70000</v>
      </c>
      <c r="D62" s="37">
        <v>70000</v>
      </c>
      <c r="E62" s="29"/>
    </row>
    <row r="63" spans="1:5" ht="12.75">
      <c r="A63" s="32">
        <f>75045</f>
        <v>75045</v>
      </c>
      <c r="B63" s="15" t="s">
        <v>67</v>
      </c>
      <c r="C63" s="29">
        <f t="shared" si="1"/>
        <v>48000</v>
      </c>
      <c r="D63" s="37"/>
      <c r="E63" s="29">
        <f>E64</f>
        <v>48000</v>
      </c>
    </row>
    <row r="64" spans="1:5" ht="89.25">
      <c r="A64" s="20">
        <v>2110</v>
      </c>
      <c r="B64" s="15" t="s">
        <v>184</v>
      </c>
      <c r="C64" s="29">
        <f t="shared" si="1"/>
        <v>48000</v>
      </c>
      <c r="D64" s="37"/>
      <c r="E64" s="29">
        <v>48000</v>
      </c>
    </row>
    <row r="65" spans="1:5" ht="12.75">
      <c r="A65" s="20">
        <v>75095</v>
      </c>
      <c r="B65" s="15" t="s">
        <v>68</v>
      </c>
      <c r="C65" s="29">
        <f>D65</f>
        <v>1124800</v>
      </c>
      <c r="D65" s="37">
        <f>SUM(D66:D67)</f>
        <v>1124800</v>
      </c>
      <c r="E65" s="29"/>
    </row>
    <row r="66" spans="1:5" ht="12.75">
      <c r="A66" s="20" t="s">
        <v>30</v>
      </c>
      <c r="B66" s="15" t="s">
        <v>31</v>
      </c>
      <c r="C66" s="29">
        <f>D66</f>
        <v>1100000</v>
      </c>
      <c r="D66" s="37">
        <v>1100000</v>
      </c>
      <c r="E66" s="29"/>
    </row>
    <row r="67" spans="1:5" ht="63.75">
      <c r="A67" s="20">
        <v>2708</v>
      </c>
      <c r="B67" s="15" t="s">
        <v>52</v>
      </c>
      <c r="C67" s="29">
        <f>D67</f>
        <v>24800</v>
      </c>
      <c r="D67" s="37">
        <v>24800</v>
      </c>
      <c r="E67" s="29"/>
    </row>
    <row r="68" spans="1:5" ht="51">
      <c r="A68" s="33">
        <v>751</v>
      </c>
      <c r="B68" s="34" t="s">
        <v>69</v>
      </c>
      <c r="C68" s="35">
        <f>D68+E68</f>
        <v>36580</v>
      </c>
      <c r="D68" s="28">
        <f>D69</f>
        <v>36580</v>
      </c>
      <c r="E68" s="29"/>
    </row>
    <row r="69" spans="1:5" ht="38.25">
      <c r="A69" s="19">
        <v>75101</v>
      </c>
      <c r="B69" s="30" t="s">
        <v>70</v>
      </c>
      <c r="C69" s="29">
        <f>D69+E69</f>
        <v>36580</v>
      </c>
      <c r="D69" s="37">
        <f>D70</f>
        <v>36580</v>
      </c>
      <c r="E69" s="29"/>
    </row>
    <row r="70" spans="1:5" ht="76.5">
      <c r="A70" s="19">
        <v>2010</v>
      </c>
      <c r="B70" s="15" t="s">
        <v>62</v>
      </c>
      <c r="C70" s="29">
        <f>D70+E70</f>
        <v>36580</v>
      </c>
      <c r="D70" s="37">
        <v>36580</v>
      </c>
      <c r="E70" s="29"/>
    </row>
    <row r="71" spans="1:5" ht="12.75">
      <c r="A71" s="33">
        <v>752</v>
      </c>
      <c r="B71" s="33" t="s">
        <v>71</v>
      </c>
      <c r="C71" s="35">
        <f>D71</f>
        <v>0</v>
      </c>
      <c r="D71" s="28">
        <f>D72</f>
        <v>0</v>
      </c>
      <c r="E71" s="35"/>
    </row>
    <row r="72" spans="1:5" ht="12.75">
      <c r="A72" s="19">
        <v>75212</v>
      </c>
      <c r="B72" s="19" t="s">
        <v>72</v>
      </c>
      <c r="C72" s="29">
        <f>D72</f>
        <v>0</v>
      </c>
      <c r="D72" s="37">
        <f>D73</f>
        <v>0</v>
      </c>
      <c r="E72" s="29"/>
    </row>
    <row r="73" spans="1:5" ht="76.5">
      <c r="A73" s="19">
        <v>2010</v>
      </c>
      <c r="B73" s="15" t="s">
        <v>62</v>
      </c>
      <c r="C73" s="29">
        <f>D73</f>
        <v>0</v>
      </c>
      <c r="D73" s="37"/>
      <c r="E73" s="29"/>
    </row>
    <row r="74" spans="1:5" ht="25.5">
      <c r="A74" s="33">
        <v>754</v>
      </c>
      <c r="B74" s="34" t="s">
        <v>73</v>
      </c>
      <c r="C74" s="35">
        <f>SUM(C75,C79,C81,C83)</f>
        <v>11893429</v>
      </c>
      <c r="D74" s="28">
        <f>SUM(D75,D79,D81,D83)</f>
        <v>355504</v>
      </c>
      <c r="E74" s="35">
        <f>E75</f>
        <v>11537925</v>
      </c>
    </row>
    <row r="75" spans="1:5" ht="25.5">
      <c r="A75" s="19">
        <v>75411</v>
      </c>
      <c r="B75" s="15" t="s">
        <v>74</v>
      </c>
      <c r="C75" s="29">
        <f>SUM(C76:C78)</f>
        <v>11537925</v>
      </c>
      <c r="D75" s="37"/>
      <c r="E75" s="29">
        <f>SUM(E76:E78)</f>
        <v>11537925</v>
      </c>
    </row>
    <row r="76" spans="1:5" ht="89.25">
      <c r="A76" s="19">
        <v>2110</v>
      </c>
      <c r="B76" s="15" t="s">
        <v>184</v>
      </c>
      <c r="C76" s="29">
        <f>D76+E76</f>
        <v>10537225</v>
      </c>
      <c r="D76" s="37"/>
      <c r="E76" s="29">
        <v>10537225</v>
      </c>
    </row>
    <row r="77" spans="1:5" ht="76.5">
      <c r="A77" s="19">
        <v>2360</v>
      </c>
      <c r="B77" s="15" t="s">
        <v>56</v>
      </c>
      <c r="C77" s="29">
        <f>E77</f>
        <v>700</v>
      </c>
      <c r="D77" s="37"/>
      <c r="E77" s="29">
        <v>700</v>
      </c>
    </row>
    <row r="78" spans="1:5" ht="102">
      <c r="A78" s="19">
        <v>6410</v>
      </c>
      <c r="B78" s="15" t="s">
        <v>57</v>
      </c>
      <c r="C78" s="29">
        <f>E78</f>
        <v>1000000</v>
      </c>
      <c r="D78" s="37"/>
      <c r="E78" s="29">
        <v>1000000</v>
      </c>
    </row>
    <row r="79" spans="1:5" ht="12.75">
      <c r="A79" s="19">
        <v>75414</v>
      </c>
      <c r="B79" s="15" t="s">
        <v>75</v>
      </c>
      <c r="C79" s="29">
        <f>D79+E79</f>
        <v>2000</v>
      </c>
      <c r="D79" s="37">
        <f>D80</f>
        <v>2000</v>
      </c>
      <c r="E79" s="29"/>
    </row>
    <row r="80" spans="1:5" ht="76.5">
      <c r="A80" s="19">
        <v>2010</v>
      </c>
      <c r="B80" s="15" t="s">
        <v>62</v>
      </c>
      <c r="C80" s="29">
        <f>D80+E80</f>
        <v>2000</v>
      </c>
      <c r="D80" s="37">
        <v>2000</v>
      </c>
      <c r="E80" s="29"/>
    </row>
    <row r="81" spans="1:5" ht="12.75">
      <c r="A81" s="19">
        <v>75416</v>
      </c>
      <c r="B81" s="15" t="s">
        <v>76</v>
      </c>
      <c r="C81" s="29">
        <f>D81</f>
        <v>350000</v>
      </c>
      <c r="D81" s="37">
        <f>D82</f>
        <v>350000</v>
      </c>
      <c r="E81" s="29"/>
    </row>
    <row r="82" spans="1:5" ht="25.5">
      <c r="A82" s="32" t="s">
        <v>22</v>
      </c>
      <c r="B82" s="15" t="s">
        <v>77</v>
      </c>
      <c r="C82" s="29">
        <f>D82</f>
        <v>350000</v>
      </c>
      <c r="D82" s="37">
        <v>350000</v>
      </c>
      <c r="E82" s="29"/>
    </row>
    <row r="83" spans="1:5" ht="12.75">
      <c r="A83" s="32">
        <v>75495</v>
      </c>
      <c r="B83" s="15" t="s">
        <v>68</v>
      </c>
      <c r="C83" s="29">
        <f>C84</f>
        <v>3504</v>
      </c>
      <c r="D83" s="37">
        <f>D84</f>
        <v>3504</v>
      </c>
      <c r="E83" s="29"/>
    </row>
    <row r="84" spans="1:5" ht="12.75">
      <c r="A84" s="32" t="s">
        <v>28</v>
      </c>
      <c r="B84" s="15" t="s">
        <v>29</v>
      </c>
      <c r="C84" s="29">
        <f>D84</f>
        <v>3504</v>
      </c>
      <c r="D84" s="37">
        <v>3504</v>
      </c>
      <c r="E84" s="29"/>
    </row>
    <row r="85" spans="1:5" ht="76.5">
      <c r="A85" s="33">
        <v>756</v>
      </c>
      <c r="B85" s="34" t="s">
        <v>78</v>
      </c>
      <c r="C85" s="35">
        <f>D85+E85</f>
        <v>226979060</v>
      </c>
      <c r="D85" s="28">
        <f>SUM(D86,D88,D96,D107,D116,D119,)</f>
        <v>191569838</v>
      </c>
      <c r="E85" s="35">
        <f>SUM(E107,E119)</f>
        <v>35409222</v>
      </c>
    </row>
    <row r="86" spans="1:5" ht="38.25">
      <c r="A86" s="39">
        <v>75601</v>
      </c>
      <c r="B86" s="30" t="s">
        <v>79</v>
      </c>
      <c r="C86" s="40">
        <f>C87</f>
        <v>750000</v>
      </c>
      <c r="D86" s="31">
        <f>D87</f>
        <v>750000</v>
      </c>
      <c r="E86" s="35"/>
    </row>
    <row r="87" spans="1:5" ht="51">
      <c r="A87" s="41" t="s">
        <v>80</v>
      </c>
      <c r="B87" s="30" t="s">
        <v>187</v>
      </c>
      <c r="C87" s="40">
        <f>D87</f>
        <v>750000</v>
      </c>
      <c r="D87" s="31">
        <v>750000</v>
      </c>
      <c r="E87" s="35"/>
    </row>
    <row r="88" spans="1:5" ht="89.25">
      <c r="A88" s="19">
        <v>75615</v>
      </c>
      <c r="B88" s="15" t="s">
        <v>188</v>
      </c>
      <c r="C88" s="29">
        <f>D88+E88</f>
        <v>48839300</v>
      </c>
      <c r="D88" s="37">
        <f>SUM(D89:D95)</f>
        <v>48839300</v>
      </c>
      <c r="E88" s="29"/>
    </row>
    <row r="89" spans="1:5" ht="12.75">
      <c r="A89" s="32" t="s">
        <v>81</v>
      </c>
      <c r="B89" s="15" t="s">
        <v>82</v>
      </c>
      <c r="C89" s="29">
        <f>D89+E89</f>
        <v>44000000</v>
      </c>
      <c r="D89" s="37">
        <v>44000000</v>
      </c>
      <c r="E89" s="29"/>
    </row>
    <row r="90" spans="1:5" ht="12.75">
      <c r="A90" s="32" t="s">
        <v>83</v>
      </c>
      <c r="B90" s="15" t="s">
        <v>84</v>
      </c>
      <c r="C90" s="29">
        <f>D90</f>
        <v>3600</v>
      </c>
      <c r="D90" s="37">
        <v>3600</v>
      </c>
      <c r="E90" s="29"/>
    </row>
    <row r="91" spans="1:5" ht="12.75">
      <c r="A91" s="32" t="s">
        <v>85</v>
      </c>
      <c r="B91" s="15" t="s">
        <v>86</v>
      </c>
      <c r="C91" s="29">
        <f>D91+E91</f>
        <v>7000</v>
      </c>
      <c r="D91" s="37">
        <v>7000</v>
      </c>
      <c r="E91" s="29"/>
    </row>
    <row r="92" spans="1:5" ht="25.5">
      <c r="A92" s="32" t="s">
        <v>87</v>
      </c>
      <c r="B92" s="15" t="s">
        <v>189</v>
      </c>
      <c r="C92" s="29">
        <f>D92+E92</f>
        <v>3600000</v>
      </c>
      <c r="D92" s="37">
        <v>3600000</v>
      </c>
      <c r="E92" s="29"/>
    </row>
    <row r="93" spans="1:5" ht="25.5">
      <c r="A93" s="32" t="s">
        <v>88</v>
      </c>
      <c r="B93" s="15" t="s">
        <v>89</v>
      </c>
      <c r="C93" s="29">
        <f>D93</f>
        <v>4000</v>
      </c>
      <c r="D93" s="37">
        <v>4000</v>
      </c>
      <c r="E93" s="29"/>
    </row>
    <row r="94" spans="1:5" ht="25.5">
      <c r="A94" s="32" t="s">
        <v>90</v>
      </c>
      <c r="B94" s="15" t="s">
        <v>91</v>
      </c>
      <c r="C94" s="29">
        <f>D94+E94</f>
        <v>750000</v>
      </c>
      <c r="D94" s="37">
        <v>750000</v>
      </c>
      <c r="E94" s="29"/>
    </row>
    <row r="95" spans="1:5" ht="25.5">
      <c r="A95" s="32" t="s">
        <v>48</v>
      </c>
      <c r="B95" s="15" t="s">
        <v>49</v>
      </c>
      <c r="C95" s="29">
        <f>D95+E95</f>
        <v>474700</v>
      </c>
      <c r="D95" s="37">
        <v>474700</v>
      </c>
      <c r="E95" s="29"/>
    </row>
    <row r="96" spans="1:5" ht="89.25">
      <c r="A96" s="32">
        <v>75616</v>
      </c>
      <c r="B96" s="15" t="s">
        <v>190</v>
      </c>
      <c r="C96" s="29">
        <f>SUM(C97:C106)</f>
        <v>25573125</v>
      </c>
      <c r="D96" s="42">
        <f>SUM(D97:D106)</f>
        <v>25573125</v>
      </c>
      <c r="E96" s="29"/>
    </row>
    <row r="97" spans="1:5" ht="12.75">
      <c r="A97" s="32" t="s">
        <v>81</v>
      </c>
      <c r="B97" s="15" t="s">
        <v>82</v>
      </c>
      <c r="C97" s="29">
        <f aca="true" t="shared" si="2" ref="C97:C106">D97</f>
        <v>14826925</v>
      </c>
      <c r="D97" s="43">
        <v>14826925</v>
      </c>
      <c r="E97" s="29"/>
    </row>
    <row r="98" spans="1:5" ht="12.75">
      <c r="A98" s="32" t="s">
        <v>83</v>
      </c>
      <c r="B98" s="15" t="s">
        <v>84</v>
      </c>
      <c r="C98" s="29">
        <f t="shared" si="2"/>
        <v>323200</v>
      </c>
      <c r="D98" s="43">
        <v>323200</v>
      </c>
      <c r="E98" s="29"/>
    </row>
    <row r="99" spans="1:5" ht="12.75">
      <c r="A99" s="32" t="s">
        <v>85</v>
      </c>
      <c r="B99" s="15" t="s">
        <v>86</v>
      </c>
      <c r="C99" s="29">
        <f t="shared" si="2"/>
        <v>13000</v>
      </c>
      <c r="D99" s="43">
        <v>13000</v>
      </c>
      <c r="E99" s="29"/>
    </row>
    <row r="100" spans="1:5" ht="25.5">
      <c r="A100" s="32" t="s">
        <v>87</v>
      </c>
      <c r="B100" s="15" t="s">
        <v>189</v>
      </c>
      <c r="C100" s="29">
        <f t="shared" si="2"/>
        <v>2700000</v>
      </c>
      <c r="D100" s="43">
        <v>2700000</v>
      </c>
      <c r="E100" s="29"/>
    </row>
    <row r="101" spans="1:5" ht="25.5">
      <c r="A101" s="32" t="s">
        <v>92</v>
      </c>
      <c r="B101" s="15" t="s">
        <v>191</v>
      </c>
      <c r="C101" s="29">
        <f t="shared" si="2"/>
        <v>1020000</v>
      </c>
      <c r="D101" s="43">
        <v>1020000</v>
      </c>
      <c r="E101" s="29"/>
    </row>
    <row r="102" spans="1:5" ht="12.75">
      <c r="A102" s="32" t="s">
        <v>93</v>
      </c>
      <c r="B102" s="15" t="s">
        <v>94</v>
      </c>
      <c r="C102" s="29">
        <f t="shared" si="2"/>
        <v>30000</v>
      </c>
      <c r="D102" s="43">
        <v>30000</v>
      </c>
      <c r="E102" s="29"/>
    </row>
    <row r="103" spans="1:5" ht="12.75">
      <c r="A103" s="32" t="s">
        <v>95</v>
      </c>
      <c r="B103" s="15" t="s">
        <v>96</v>
      </c>
      <c r="C103" s="29">
        <f t="shared" si="2"/>
        <v>550000</v>
      </c>
      <c r="D103" s="43">
        <v>550000</v>
      </c>
      <c r="E103" s="29"/>
    </row>
    <row r="104" spans="1:5" ht="25.5">
      <c r="A104" s="32" t="s">
        <v>88</v>
      </c>
      <c r="B104" s="15" t="s">
        <v>97</v>
      </c>
      <c r="C104" s="29">
        <f>D104</f>
        <v>5000</v>
      </c>
      <c r="D104" s="43">
        <v>5000</v>
      </c>
      <c r="E104" s="29"/>
    </row>
    <row r="105" spans="1:5" ht="25.5">
      <c r="A105" s="32" t="s">
        <v>90</v>
      </c>
      <c r="B105" s="15" t="s">
        <v>91</v>
      </c>
      <c r="C105" s="29">
        <f t="shared" si="2"/>
        <v>5600000</v>
      </c>
      <c r="D105" s="43">
        <v>5600000</v>
      </c>
      <c r="E105" s="29"/>
    </row>
    <row r="106" spans="1:5" ht="25.5">
      <c r="A106" s="32" t="s">
        <v>48</v>
      </c>
      <c r="B106" s="15" t="s">
        <v>49</v>
      </c>
      <c r="C106" s="29">
        <f t="shared" si="2"/>
        <v>505000</v>
      </c>
      <c r="D106" s="43">
        <v>505000</v>
      </c>
      <c r="E106" s="29"/>
    </row>
    <row r="107" spans="1:5" ht="63.75">
      <c r="A107" s="19">
        <v>75618</v>
      </c>
      <c r="B107" s="15" t="s">
        <v>98</v>
      </c>
      <c r="C107" s="29">
        <f>SUM(C108:C115)</f>
        <v>12016300</v>
      </c>
      <c r="D107" s="37">
        <f>SUM(D108:D114)</f>
        <v>7305000</v>
      </c>
      <c r="E107" s="29">
        <f>SUM(E108:E115)</f>
        <v>4711300</v>
      </c>
    </row>
    <row r="108" spans="1:5" ht="12.75">
      <c r="A108" s="32" t="s">
        <v>99</v>
      </c>
      <c r="B108" s="15" t="s">
        <v>100</v>
      </c>
      <c r="C108" s="29">
        <f>D108+E108</f>
        <v>4343000</v>
      </c>
      <c r="D108" s="37">
        <v>4343000</v>
      </c>
      <c r="E108" s="29"/>
    </row>
    <row r="109" spans="1:5" ht="25.5">
      <c r="A109" s="32" t="s">
        <v>101</v>
      </c>
      <c r="B109" s="15" t="s">
        <v>102</v>
      </c>
      <c r="C109" s="29">
        <f>E109</f>
        <v>4300000</v>
      </c>
      <c r="D109" s="37"/>
      <c r="E109" s="29">
        <v>4300000</v>
      </c>
    </row>
    <row r="110" spans="1:5" ht="25.5">
      <c r="A110" s="32" t="s">
        <v>103</v>
      </c>
      <c r="B110" s="15" t="s">
        <v>104</v>
      </c>
      <c r="C110" s="29">
        <f>D110</f>
        <v>17000</v>
      </c>
      <c r="D110" s="37">
        <v>17000</v>
      </c>
      <c r="E110" s="29"/>
    </row>
    <row r="111" spans="1:5" ht="25.5">
      <c r="A111" s="32" t="s">
        <v>105</v>
      </c>
      <c r="B111" s="15" t="s">
        <v>106</v>
      </c>
      <c r="C111" s="29">
        <f>D111</f>
        <v>2400000</v>
      </c>
      <c r="D111" s="37">
        <v>2400000</v>
      </c>
      <c r="E111" s="29"/>
    </row>
    <row r="112" spans="1:5" ht="51">
      <c r="A112" s="32" t="s">
        <v>107</v>
      </c>
      <c r="B112" s="15" t="s">
        <v>108</v>
      </c>
      <c r="C112" s="29">
        <f>SUM(D112:E112)</f>
        <v>880000</v>
      </c>
      <c r="D112" s="37">
        <v>480000</v>
      </c>
      <c r="E112" s="29">
        <v>400000</v>
      </c>
    </row>
    <row r="113" spans="1:5" ht="25.5">
      <c r="A113" s="32" t="s">
        <v>109</v>
      </c>
      <c r="B113" s="15" t="s">
        <v>110</v>
      </c>
      <c r="C113" s="29">
        <f>D113</f>
        <v>60000</v>
      </c>
      <c r="D113" s="37">
        <v>60000</v>
      </c>
      <c r="E113" s="29"/>
    </row>
    <row r="114" spans="1:5" ht="12.75">
      <c r="A114" s="32" t="s">
        <v>26</v>
      </c>
      <c r="B114" s="15" t="s">
        <v>27</v>
      </c>
      <c r="C114" s="29">
        <f>SUM(D114:E114)</f>
        <v>16300</v>
      </c>
      <c r="D114" s="37">
        <v>5000</v>
      </c>
      <c r="E114" s="29">
        <v>11300</v>
      </c>
    </row>
    <row r="115" spans="1:5" ht="25.5">
      <c r="A115" s="32" t="s">
        <v>48</v>
      </c>
      <c r="B115" s="15" t="s">
        <v>49</v>
      </c>
      <c r="C115" s="29">
        <f>E115</f>
        <v>0</v>
      </c>
      <c r="D115" s="37"/>
      <c r="E115" s="29"/>
    </row>
    <row r="116" spans="1:5" ht="38.25">
      <c r="A116" s="19">
        <v>75621</v>
      </c>
      <c r="B116" s="15" t="s">
        <v>111</v>
      </c>
      <c r="C116" s="29">
        <f>D116+E116</f>
        <v>109102413</v>
      </c>
      <c r="D116" s="37">
        <f>SUM(D117:D118)</f>
        <v>109102413</v>
      </c>
      <c r="E116" s="29"/>
    </row>
    <row r="117" spans="1:5" ht="25.5">
      <c r="A117" s="32" t="s">
        <v>112</v>
      </c>
      <c r="B117" s="15" t="s">
        <v>113</v>
      </c>
      <c r="C117" s="29">
        <f>D117+E117</f>
        <v>106002413</v>
      </c>
      <c r="D117" s="37">
        <v>106002413</v>
      </c>
      <c r="E117" s="29"/>
    </row>
    <row r="118" spans="1:5" ht="25.5">
      <c r="A118" s="32" t="s">
        <v>114</v>
      </c>
      <c r="B118" s="15" t="s">
        <v>115</v>
      </c>
      <c r="C118" s="29">
        <f>D118+E118</f>
        <v>3100000</v>
      </c>
      <c r="D118" s="37">
        <v>3100000</v>
      </c>
      <c r="E118" s="29"/>
    </row>
    <row r="119" spans="1:5" ht="38.25">
      <c r="A119" s="32">
        <v>75622</v>
      </c>
      <c r="B119" s="15" t="s">
        <v>116</v>
      </c>
      <c r="C119" s="29">
        <f>D119+E119</f>
        <v>30697922</v>
      </c>
      <c r="D119" s="37"/>
      <c r="E119" s="29">
        <f>SUM(E120:E121)</f>
        <v>30697922</v>
      </c>
    </row>
    <row r="120" spans="1:5" ht="25.5">
      <c r="A120" s="32" t="s">
        <v>112</v>
      </c>
      <c r="B120" s="15" t="s">
        <v>113</v>
      </c>
      <c r="C120" s="29">
        <f>D120+E120</f>
        <v>29997922</v>
      </c>
      <c r="D120" s="37"/>
      <c r="E120" s="29">
        <v>29997922</v>
      </c>
    </row>
    <row r="121" spans="1:5" ht="25.5">
      <c r="A121" s="32" t="s">
        <v>114</v>
      </c>
      <c r="B121" s="15" t="s">
        <v>117</v>
      </c>
      <c r="C121" s="29">
        <f>SUM(D121:E121)</f>
        <v>700000</v>
      </c>
      <c r="D121" s="37"/>
      <c r="E121" s="29">
        <v>700000</v>
      </c>
    </row>
    <row r="122" spans="1:5" ht="12.75">
      <c r="A122" s="33">
        <v>758</v>
      </c>
      <c r="B122" s="34" t="s">
        <v>118</v>
      </c>
      <c r="C122" s="35">
        <f>D122+E122</f>
        <v>202951551</v>
      </c>
      <c r="D122" s="28">
        <f>SUM(D123,D127,D129)</f>
        <v>95225188</v>
      </c>
      <c r="E122" s="35">
        <f>SUM(E123,E125,E131)</f>
        <v>107726363</v>
      </c>
    </row>
    <row r="123" spans="1:5" ht="38.25">
      <c r="A123" s="19">
        <v>75801</v>
      </c>
      <c r="B123" s="15" t="s">
        <v>119</v>
      </c>
      <c r="C123" s="29">
        <f>D123+E123</f>
        <v>184695874</v>
      </c>
      <c r="D123" s="37">
        <f>D124</f>
        <v>87356311</v>
      </c>
      <c r="E123" s="29">
        <f>E124</f>
        <v>97339563</v>
      </c>
    </row>
    <row r="124" spans="1:5" ht="25.5">
      <c r="A124" s="44">
        <v>2920</v>
      </c>
      <c r="B124" s="15" t="s">
        <v>120</v>
      </c>
      <c r="C124" s="29">
        <f>D124+E124</f>
        <v>184695874</v>
      </c>
      <c r="D124" s="37">
        <v>87356311</v>
      </c>
      <c r="E124" s="29">
        <v>97339563</v>
      </c>
    </row>
    <row r="125" spans="1:5" ht="25.5">
      <c r="A125" s="45">
        <v>75803</v>
      </c>
      <c r="B125" s="15" t="s">
        <v>192</v>
      </c>
      <c r="C125" s="29">
        <f>SUM(D125:E125)</f>
        <v>3059267</v>
      </c>
      <c r="D125" s="37"/>
      <c r="E125" s="29">
        <f>E126</f>
        <v>3059267</v>
      </c>
    </row>
    <row r="126" spans="1:5" ht="25.5">
      <c r="A126" s="44">
        <v>2920</v>
      </c>
      <c r="B126" s="15" t="s">
        <v>120</v>
      </c>
      <c r="C126" s="29">
        <f>SUM(D126:E126)</f>
        <v>3059267</v>
      </c>
      <c r="D126" s="37"/>
      <c r="E126" s="29">
        <v>3059267</v>
      </c>
    </row>
    <row r="127" spans="1:5" ht="25.5">
      <c r="A127" s="44">
        <v>75807</v>
      </c>
      <c r="B127" s="15" t="s">
        <v>121</v>
      </c>
      <c r="C127" s="29">
        <f>C128</f>
        <v>4574980</v>
      </c>
      <c r="D127" s="37">
        <f>D128</f>
        <v>4574980</v>
      </c>
      <c r="E127" s="29"/>
    </row>
    <row r="128" spans="1:5" ht="25.5">
      <c r="A128" s="44">
        <v>2920</v>
      </c>
      <c r="B128" s="15" t="s">
        <v>120</v>
      </c>
      <c r="C128" s="29">
        <f>D128</f>
        <v>4574980</v>
      </c>
      <c r="D128" s="37">
        <v>4574980</v>
      </c>
      <c r="E128" s="29"/>
    </row>
    <row r="129" spans="1:5" ht="25.5">
      <c r="A129" s="19">
        <v>75831</v>
      </c>
      <c r="B129" s="15" t="s">
        <v>122</v>
      </c>
      <c r="C129" s="29">
        <f>D129+E129</f>
        <v>3293897</v>
      </c>
      <c r="D129" s="37">
        <f>D130</f>
        <v>3293897</v>
      </c>
      <c r="E129" s="29"/>
    </row>
    <row r="130" spans="1:5" ht="25.5">
      <c r="A130" s="44">
        <v>2920</v>
      </c>
      <c r="B130" s="15" t="s">
        <v>120</v>
      </c>
      <c r="C130" s="29">
        <f>D130+E130</f>
        <v>3293897</v>
      </c>
      <c r="D130" s="37">
        <v>3293897</v>
      </c>
      <c r="E130" s="29"/>
    </row>
    <row r="131" spans="1:5" ht="25.5">
      <c r="A131" s="19">
        <v>75832</v>
      </c>
      <c r="B131" s="15" t="s">
        <v>123</v>
      </c>
      <c r="C131" s="29">
        <f>E131</f>
        <v>7327533</v>
      </c>
      <c r="D131" s="37"/>
      <c r="E131" s="29">
        <f>E132</f>
        <v>7327533</v>
      </c>
    </row>
    <row r="132" spans="1:5" ht="25.5">
      <c r="A132" s="44">
        <v>2920</v>
      </c>
      <c r="B132" s="15" t="s">
        <v>120</v>
      </c>
      <c r="C132" s="29">
        <f>D132+E132</f>
        <v>7327533</v>
      </c>
      <c r="D132" s="37"/>
      <c r="E132" s="29">
        <v>7327533</v>
      </c>
    </row>
    <row r="133" spans="1:5" ht="12.75">
      <c r="A133" s="33">
        <v>801</v>
      </c>
      <c r="B133" s="34" t="s">
        <v>124</v>
      </c>
      <c r="C133" s="35">
        <f>SUM(D133:E133)</f>
        <v>3168851</v>
      </c>
      <c r="D133" s="28">
        <f>SUM(D134,D141,D144,D162,D164)</f>
        <v>2430122</v>
      </c>
      <c r="E133" s="35">
        <f>SUM(E138,E147,E151,E155,E158,E164,)</f>
        <v>738729</v>
      </c>
    </row>
    <row r="134" spans="1:5" ht="12.75">
      <c r="A134" s="19">
        <v>80101</v>
      </c>
      <c r="B134" s="15" t="s">
        <v>125</v>
      </c>
      <c r="C134" s="29">
        <f>SUM(C135:C137)</f>
        <v>33160</v>
      </c>
      <c r="D134" s="37">
        <f>SUM(D135:D137)</f>
        <v>33160</v>
      </c>
      <c r="E134" s="29" t="s">
        <v>126</v>
      </c>
    </row>
    <row r="135" spans="1:5" ht="12.75">
      <c r="A135" s="32" t="s">
        <v>26</v>
      </c>
      <c r="B135" s="15" t="s">
        <v>27</v>
      </c>
      <c r="C135" s="29">
        <f>D135</f>
        <v>2660</v>
      </c>
      <c r="D135" s="37">
        <v>2660</v>
      </c>
      <c r="E135" s="29"/>
    </row>
    <row r="136" spans="1:5" ht="25.5">
      <c r="A136" s="32" t="s">
        <v>127</v>
      </c>
      <c r="B136" s="15" t="s">
        <v>128</v>
      </c>
      <c r="C136" s="29">
        <f>D136</f>
        <v>300</v>
      </c>
      <c r="D136" s="37">
        <v>300</v>
      </c>
      <c r="E136" s="29"/>
    </row>
    <row r="137" spans="1:5" ht="12.75">
      <c r="A137" s="32" t="s">
        <v>30</v>
      </c>
      <c r="B137" s="15" t="s">
        <v>31</v>
      </c>
      <c r="C137" s="29">
        <f>D137+E137</f>
        <v>30200</v>
      </c>
      <c r="D137" s="37">
        <v>30200</v>
      </c>
      <c r="E137" s="29"/>
    </row>
    <row r="138" spans="1:5" ht="12.75">
      <c r="A138" s="32">
        <v>80102</v>
      </c>
      <c r="B138" s="15" t="s">
        <v>129</v>
      </c>
      <c r="C138" s="29">
        <f>SUM(C139:C140)</f>
        <v>1610</v>
      </c>
      <c r="D138" s="37"/>
      <c r="E138" s="29">
        <f>SUM(E139:E140)</f>
        <v>1610</v>
      </c>
    </row>
    <row r="139" spans="1:5" ht="12.75">
      <c r="A139" s="32" t="s">
        <v>26</v>
      </c>
      <c r="B139" s="15" t="s">
        <v>27</v>
      </c>
      <c r="C139" s="29">
        <f>E139</f>
        <v>80</v>
      </c>
      <c r="D139" s="37"/>
      <c r="E139" s="29">
        <v>80</v>
      </c>
    </row>
    <row r="140" spans="1:5" ht="12.75">
      <c r="A140" s="32" t="s">
        <v>30</v>
      </c>
      <c r="B140" s="15" t="s">
        <v>31</v>
      </c>
      <c r="C140" s="29">
        <f>E140</f>
        <v>1530</v>
      </c>
      <c r="D140" s="37"/>
      <c r="E140" s="29">
        <v>1530</v>
      </c>
    </row>
    <row r="141" spans="1:5" ht="12.75">
      <c r="A141" s="32">
        <v>80104</v>
      </c>
      <c r="B141" s="15" t="s">
        <v>130</v>
      </c>
      <c r="C141" s="29">
        <f>D141</f>
        <v>2375880</v>
      </c>
      <c r="D141" s="37">
        <f>SUM(D142:D143)</f>
        <v>2375880</v>
      </c>
      <c r="E141" s="29"/>
    </row>
    <row r="142" spans="1:5" ht="12.75">
      <c r="A142" s="32" t="s">
        <v>28</v>
      </c>
      <c r="B142" s="15" t="s">
        <v>29</v>
      </c>
      <c r="C142" s="29">
        <f>D142</f>
        <v>2372400</v>
      </c>
      <c r="D142" s="37">
        <v>2372400</v>
      </c>
      <c r="E142" s="29"/>
    </row>
    <row r="143" spans="1:5" ht="12.75">
      <c r="A143" s="32" t="s">
        <v>30</v>
      </c>
      <c r="B143" s="15" t="s">
        <v>31</v>
      </c>
      <c r="C143" s="29">
        <f>D143</f>
        <v>3480</v>
      </c>
      <c r="D143" s="37">
        <v>3480</v>
      </c>
      <c r="E143" s="29"/>
    </row>
    <row r="144" spans="1:5" ht="12.75">
      <c r="A144" s="19">
        <v>80110</v>
      </c>
      <c r="B144" s="15" t="s">
        <v>131</v>
      </c>
      <c r="C144" s="29">
        <f>D144+E144</f>
        <v>21050</v>
      </c>
      <c r="D144" s="37">
        <f>SUM(D145:D146)</f>
        <v>21050</v>
      </c>
      <c r="E144" s="29"/>
    </row>
    <row r="145" spans="1:5" ht="12.75">
      <c r="A145" s="32" t="s">
        <v>26</v>
      </c>
      <c r="B145" s="15" t="s">
        <v>27</v>
      </c>
      <c r="C145" s="29">
        <f>D145</f>
        <v>3350</v>
      </c>
      <c r="D145" s="37">
        <v>3350</v>
      </c>
      <c r="E145" s="29"/>
    </row>
    <row r="146" spans="1:5" ht="12.75">
      <c r="A146" s="32" t="s">
        <v>30</v>
      </c>
      <c r="B146" s="15" t="s">
        <v>31</v>
      </c>
      <c r="C146" s="29">
        <f>D146+E146</f>
        <v>17700</v>
      </c>
      <c r="D146" s="37">
        <v>17700</v>
      </c>
      <c r="E146" s="29"/>
    </row>
    <row r="147" spans="1:5" ht="12.75">
      <c r="A147" s="32">
        <v>80120</v>
      </c>
      <c r="B147" s="15" t="s">
        <v>132</v>
      </c>
      <c r="C147" s="29">
        <f>D147+E147</f>
        <v>506190</v>
      </c>
      <c r="D147" s="37"/>
      <c r="E147" s="29">
        <f>SUM(E148:E150)</f>
        <v>506190</v>
      </c>
    </row>
    <row r="148" spans="1:5" ht="12.75">
      <c r="A148" s="32" t="s">
        <v>26</v>
      </c>
      <c r="B148" s="15" t="s">
        <v>27</v>
      </c>
      <c r="C148" s="29">
        <f>E148</f>
        <v>1670</v>
      </c>
      <c r="D148" s="37"/>
      <c r="E148" s="29">
        <v>1670</v>
      </c>
    </row>
    <row r="149" spans="1:5" ht="12.75">
      <c r="A149" s="32" t="s">
        <v>30</v>
      </c>
      <c r="B149" s="15" t="s">
        <v>31</v>
      </c>
      <c r="C149" s="29">
        <f>E149</f>
        <v>4520</v>
      </c>
      <c r="D149" s="37"/>
      <c r="E149" s="29">
        <v>4520</v>
      </c>
    </row>
    <row r="150" spans="1:5" ht="63.75">
      <c r="A150" s="20">
        <v>6290</v>
      </c>
      <c r="B150" s="15" t="s">
        <v>133</v>
      </c>
      <c r="C150" s="29"/>
      <c r="D150" s="37"/>
      <c r="E150" s="29">
        <v>500000</v>
      </c>
    </row>
    <row r="151" spans="1:5" ht="12.75">
      <c r="A151" s="32">
        <v>80130</v>
      </c>
      <c r="B151" s="30" t="s">
        <v>134</v>
      </c>
      <c r="C151" s="29">
        <f>D151+E151</f>
        <v>50900</v>
      </c>
      <c r="D151" s="37"/>
      <c r="E151" s="29">
        <f>SUM(E152:E154)</f>
        <v>50900</v>
      </c>
    </row>
    <row r="152" spans="1:5" ht="12.75">
      <c r="A152" s="32" t="s">
        <v>26</v>
      </c>
      <c r="B152" s="15" t="s">
        <v>27</v>
      </c>
      <c r="C152" s="29">
        <f>E152</f>
        <v>4300</v>
      </c>
      <c r="D152" s="37"/>
      <c r="E152" s="29">
        <v>4300</v>
      </c>
    </row>
    <row r="153" spans="1:5" ht="12.75">
      <c r="A153" s="32" t="s">
        <v>30</v>
      </c>
      <c r="B153" s="30" t="s">
        <v>135</v>
      </c>
      <c r="C153" s="29">
        <f>D153+E153</f>
        <v>15600</v>
      </c>
      <c r="D153" s="37"/>
      <c r="E153" s="29">
        <v>15600</v>
      </c>
    </row>
    <row r="154" spans="1:5" ht="25.5">
      <c r="A154" s="32" t="s">
        <v>46</v>
      </c>
      <c r="B154" s="30" t="s">
        <v>47</v>
      </c>
      <c r="C154" s="29">
        <f>SUM(D154:E154)</f>
        <v>31000</v>
      </c>
      <c r="D154" s="37"/>
      <c r="E154" s="29">
        <v>31000</v>
      </c>
    </row>
    <row r="155" spans="1:5" ht="12.75">
      <c r="A155" s="32">
        <v>80132</v>
      </c>
      <c r="B155" s="30" t="s">
        <v>136</v>
      </c>
      <c r="C155" s="29">
        <f>E155</f>
        <v>1540</v>
      </c>
      <c r="D155" s="37"/>
      <c r="E155" s="29">
        <f>SUM(E156:E157)</f>
        <v>1540</v>
      </c>
    </row>
    <row r="156" spans="1:5" ht="12.75">
      <c r="A156" s="32" t="s">
        <v>26</v>
      </c>
      <c r="B156" s="15" t="s">
        <v>27</v>
      </c>
      <c r="C156" s="29">
        <f>E156</f>
        <v>160</v>
      </c>
      <c r="D156" s="37"/>
      <c r="E156" s="29">
        <v>160</v>
      </c>
    </row>
    <row r="157" spans="1:5" ht="12.75">
      <c r="A157" s="32" t="s">
        <v>30</v>
      </c>
      <c r="B157" s="30" t="s">
        <v>135</v>
      </c>
      <c r="C157" s="29">
        <f>SUM(D157:E157)</f>
        <v>1380</v>
      </c>
      <c r="D157" s="37"/>
      <c r="E157" s="29">
        <v>1380</v>
      </c>
    </row>
    <row r="158" spans="1:5" ht="51">
      <c r="A158" s="32">
        <v>80140</v>
      </c>
      <c r="B158" s="30" t="s">
        <v>137</v>
      </c>
      <c r="C158" s="29">
        <f>E158</f>
        <v>1910</v>
      </c>
      <c r="D158" s="37"/>
      <c r="E158" s="29">
        <f>SUM(E159:E161)</f>
        <v>1910</v>
      </c>
    </row>
    <row r="159" spans="1:5" ht="12.75">
      <c r="A159" s="32" t="s">
        <v>26</v>
      </c>
      <c r="B159" s="15" t="s">
        <v>27</v>
      </c>
      <c r="C159" s="29">
        <f>E159</f>
        <v>560</v>
      </c>
      <c r="D159" s="37"/>
      <c r="E159" s="29">
        <v>560</v>
      </c>
    </row>
    <row r="160" spans="1:5" ht="12.75">
      <c r="A160" s="32" t="s">
        <v>28</v>
      </c>
      <c r="B160" s="15" t="s">
        <v>29</v>
      </c>
      <c r="C160" s="29">
        <f>E160</f>
        <v>600</v>
      </c>
      <c r="D160" s="37"/>
      <c r="E160" s="29">
        <v>600</v>
      </c>
    </row>
    <row r="161" spans="1:5" ht="12.75">
      <c r="A161" s="32" t="s">
        <v>30</v>
      </c>
      <c r="B161" s="30" t="s">
        <v>135</v>
      </c>
      <c r="C161" s="29">
        <f>E161</f>
        <v>750</v>
      </c>
      <c r="D161" s="37"/>
      <c r="E161" s="29">
        <v>750</v>
      </c>
    </row>
    <row r="162" spans="1:5" ht="25.5">
      <c r="A162" s="32">
        <v>80142</v>
      </c>
      <c r="B162" s="30" t="s">
        <v>138</v>
      </c>
      <c r="C162" s="29">
        <f>SUM(C163:C163)</f>
        <v>32</v>
      </c>
      <c r="D162" s="37">
        <f>SUM(D163:D163)</f>
        <v>32</v>
      </c>
      <c r="E162" s="29"/>
    </row>
    <row r="163" spans="1:5" ht="12.75">
      <c r="A163" s="32" t="s">
        <v>30</v>
      </c>
      <c r="B163" s="30" t="s">
        <v>135</v>
      </c>
      <c r="C163" s="29">
        <f>D163</f>
        <v>32</v>
      </c>
      <c r="D163" s="37">
        <v>32</v>
      </c>
      <c r="E163" s="29"/>
    </row>
    <row r="164" spans="1:5" ht="12.75">
      <c r="A164" s="19">
        <v>80195</v>
      </c>
      <c r="B164" s="15" t="s">
        <v>68</v>
      </c>
      <c r="C164" s="29">
        <f>D164+E164</f>
        <v>176579</v>
      </c>
      <c r="D164" s="37">
        <f>SUM(D165:D165)</f>
        <v>0</v>
      </c>
      <c r="E164" s="29">
        <f>SUM(E165:E165)</f>
        <v>176579</v>
      </c>
    </row>
    <row r="165" spans="1:5" ht="63.75">
      <c r="A165" s="32">
        <v>2707</v>
      </c>
      <c r="B165" s="30" t="s">
        <v>193</v>
      </c>
      <c r="C165" s="29">
        <f>D165+E165</f>
        <v>176579</v>
      </c>
      <c r="D165" s="37"/>
      <c r="E165" s="29">
        <v>176579</v>
      </c>
    </row>
    <row r="166" spans="1:5" ht="12.75">
      <c r="A166" s="46">
        <v>803</v>
      </c>
      <c r="B166" s="34" t="s">
        <v>139</v>
      </c>
      <c r="C166" s="35">
        <f>C167</f>
        <v>61600</v>
      </c>
      <c r="D166" s="28"/>
      <c r="E166" s="35">
        <f>E167</f>
        <v>61600</v>
      </c>
    </row>
    <row r="167" spans="1:5" ht="25.5">
      <c r="A167" s="32">
        <v>80309</v>
      </c>
      <c r="B167" s="30" t="s">
        <v>140</v>
      </c>
      <c r="C167" s="29">
        <f>SUM(C168:C169)</f>
        <v>61600</v>
      </c>
      <c r="D167" s="37"/>
      <c r="E167" s="29">
        <f>SUM(E168:E169)</f>
        <v>61600</v>
      </c>
    </row>
    <row r="168" spans="1:5" ht="102">
      <c r="A168" s="32">
        <v>2888</v>
      </c>
      <c r="B168" s="30" t="s">
        <v>141</v>
      </c>
      <c r="C168" s="29">
        <f>E168</f>
        <v>46200</v>
      </c>
      <c r="D168" s="37"/>
      <c r="E168" s="29">
        <v>46200</v>
      </c>
    </row>
    <row r="169" spans="1:5" ht="102">
      <c r="A169" s="32">
        <v>2889</v>
      </c>
      <c r="B169" s="30" t="s">
        <v>141</v>
      </c>
      <c r="C169" s="29">
        <f>E169</f>
        <v>15400</v>
      </c>
      <c r="D169" s="37"/>
      <c r="E169" s="29">
        <v>15400</v>
      </c>
    </row>
    <row r="170" spans="1:5" ht="12.75">
      <c r="A170" s="33">
        <v>851</v>
      </c>
      <c r="B170" s="34" t="s">
        <v>142</v>
      </c>
      <c r="C170" s="35">
        <f>SUM(C171,C173)</f>
        <v>74264</v>
      </c>
      <c r="D170" s="28">
        <f>D171</f>
        <v>22264</v>
      </c>
      <c r="E170" s="35">
        <f>SUM(E173)</f>
        <v>52000</v>
      </c>
    </row>
    <row r="171" spans="1:5" ht="12.75">
      <c r="A171" s="36">
        <v>85121</v>
      </c>
      <c r="B171" s="30" t="s">
        <v>143</v>
      </c>
      <c r="C171" s="40">
        <f>SUM(C172)</f>
        <v>22264</v>
      </c>
      <c r="D171" s="31">
        <f>D172</f>
        <v>22264</v>
      </c>
      <c r="E171" s="40"/>
    </row>
    <row r="172" spans="1:5" ht="12.75">
      <c r="A172" s="47" t="s">
        <v>30</v>
      </c>
      <c r="B172" s="15" t="s">
        <v>135</v>
      </c>
      <c r="C172" s="40">
        <f>D172</f>
        <v>22264</v>
      </c>
      <c r="D172" s="31">
        <v>22264</v>
      </c>
      <c r="E172" s="40"/>
    </row>
    <row r="173" spans="1:5" ht="63.75">
      <c r="A173" s="19">
        <v>85156</v>
      </c>
      <c r="B173" s="15" t="s">
        <v>194</v>
      </c>
      <c r="C173" s="29">
        <f>D173+E173</f>
        <v>52000</v>
      </c>
      <c r="D173" s="37"/>
      <c r="E173" s="29">
        <f>E174</f>
        <v>52000</v>
      </c>
    </row>
    <row r="174" spans="1:5" ht="89.25">
      <c r="A174" s="20">
        <v>2110</v>
      </c>
      <c r="B174" s="15" t="s">
        <v>184</v>
      </c>
      <c r="C174" s="29">
        <f>D174+E174</f>
        <v>52000</v>
      </c>
      <c r="D174" s="37"/>
      <c r="E174" s="29">
        <v>52000</v>
      </c>
    </row>
    <row r="175" spans="1:5" ht="12.75">
      <c r="A175" s="33">
        <v>852</v>
      </c>
      <c r="B175" s="34" t="s">
        <v>144</v>
      </c>
      <c r="C175" s="35">
        <f>D175+E175</f>
        <v>96518395</v>
      </c>
      <c r="D175" s="28">
        <f>SUM(D188,D196,D200,D202,D207,D209,D213,D215,D221)</f>
        <v>86898498</v>
      </c>
      <c r="E175" s="35">
        <f>SUM(E176,E181,E188,E192,E213,E219,)</f>
        <v>9619897</v>
      </c>
    </row>
    <row r="176" spans="1:5" ht="25.5">
      <c r="A176" s="36">
        <v>85201</v>
      </c>
      <c r="B176" s="48" t="s">
        <v>145</v>
      </c>
      <c r="C176" s="29">
        <f>D176+E176</f>
        <v>210717</v>
      </c>
      <c r="D176" s="28"/>
      <c r="E176" s="43">
        <f>SUM(E177:E180)</f>
        <v>210717</v>
      </c>
    </row>
    <row r="177" spans="1:5" ht="51">
      <c r="A177" s="47" t="s">
        <v>146</v>
      </c>
      <c r="B177" s="48" t="s">
        <v>147</v>
      </c>
      <c r="C177" s="29"/>
      <c r="D177" s="28"/>
      <c r="E177" s="43">
        <v>2400</v>
      </c>
    </row>
    <row r="178" spans="1:5" ht="12.75">
      <c r="A178" s="47" t="s">
        <v>28</v>
      </c>
      <c r="B178" s="48" t="s">
        <v>29</v>
      </c>
      <c r="C178" s="29">
        <f>D178+E178</f>
        <v>6000</v>
      </c>
      <c r="D178" s="28"/>
      <c r="E178" s="43">
        <v>6000</v>
      </c>
    </row>
    <row r="179" spans="1:5" ht="12.75">
      <c r="A179" s="47" t="s">
        <v>30</v>
      </c>
      <c r="B179" s="15" t="s">
        <v>135</v>
      </c>
      <c r="C179" s="29"/>
      <c r="D179" s="28"/>
      <c r="E179" s="43">
        <v>1200</v>
      </c>
    </row>
    <row r="180" spans="1:5" ht="76.5">
      <c r="A180" s="36">
        <v>2320</v>
      </c>
      <c r="B180" s="21" t="s">
        <v>195</v>
      </c>
      <c r="C180" s="29">
        <f>SUM(D180:E180)</f>
        <v>201117</v>
      </c>
      <c r="D180" s="28"/>
      <c r="E180" s="43">
        <v>201117</v>
      </c>
    </row>
    <row r="181" spans="1:5" ht="12.75">
      <c r="A181" s="36">
        <v>85202</v>
      </c>
      <c r="B181" s="36" t="s">
        <v>148</v>
      </c>
      <c r="C181" s="29">
        <f>D181+E181</f>
        <v>9202480</v>
      </c>
      <c r="D181" s="28"/>
      <c r="E181" s="43">
        <f>SUM(E182:E187)</f>
        <v>9202480</v>
      </c>
    </row>
    <row r="182" spans="1:5" ht="12.75">
      <c r="A182" s="47" t="s">
        <v>26</v>
      </c>
      <c r="B182" s="48" t="s">
        <v>27</v>
      </c>
      <c r="C182" s="29">
        <f>E182</f>
        <v>80000</v>
      </c>
      <c r="D182" s="28"/>
      <c r="E182" s="43">
        <v>80000</v>
      </c>
    </row>
    <row r="183" spans="1:5" ht="102">
      <c r="A183" s="47" t="s">
        <v>40</v>
      </c>
      <c r="B183" s="30" t="s">
        <v>41</v>
      </c>
      <c r="C183" s="29">
        <f>SUM(D183:E183)</f>
        <v>7000</v>
      </c>
      <c r="D183" s="28"/>
      <c r="E183" s="43">
        <v>7000</v>
      </c>
    </row>
    <row r="184" spans="1:5" ht="12.75">
      <c r="A184" s="47" t="s">
        <v>28</v>
      </c>
      <c r="B184" s="48" t="s">
        <v>29</v>
      </c>
      <c r="C184" s="29">
        <f>D184+E184</f>
        <v>3390640</v>
      </c>
      <c r="D184" s="28"/>
      <c r="E184" s="43">
        <v>3390640</v>
      </c>
    </row>
    <row r="185" spans="1:5" ht="12.75">
      <c r="A185" s="47" t="s">
        <v>30</v>
      </c>
      <c r="B185" s="15" t="s">
        <v>135</v>
      </c>
      <c r="C185" s="29">
        <f>D185+E185</f>
        <v>32320</v>
      </c>
      <c r="D185" s="28"/>
      <c r="E185" s="43">
        <v>32320</v>
      </c>
    </row>
    <row r="186" spans="1:5" ht="51">
      <c r="A186" s="38">
        <v>2130</v>
      </c>
      <c r="B186" s="21" t="s">
        <v>149</v>
      </c>
      <c r="C186" s="29">
        <f>D186+E186</f>
        <v>5591520</v>
      </c>
      <c r="D186" s="28"/>
      <c r="E186" s="43">
        <v>5591520</v>
      </c>
    </row>
    <row r="187" spans="1:5" ht="89.25">
      <c r="A187" s="36">
        <v>6300</v>
      </c>
      <c r="B187" s="21" t="s">
        <v>150</v>
      </c>
      <c r="C187" s="29">
        <f>E187</f>
        <v>101000</v>
      </c>
      <c r="D187" s="28"/>
      <c r="E187" s="43">
        <v>101000</v>
      </c>
    </row>
    <row r="188" spans="1:5" ht="12.75">
      <c r="A188" s="36">
        <v>85203</v>
      </c>
      <c r="B188" s="36" t="s">
        <v>151</v>
      </c>
      <c r="C188" s="29">
        <f>SUM(C189:C191)</f>
        <v>347500</v>
      </c>
      <c r="D188" s="31">
        <f>SUM(D189:D191)</f>
        <v>347500</v>
      </c>
      <c r="E188" s="43">
        <f>E191</f>
        <v>0</v>
      </c>
    </row>
    <row r="189" spans="1:5" ht="12.75">
      <c r="A189" s="47" t="s">
        <v>26</v>
      </c>
      <c r="B189" s="48" t="s">
        <v>27</v>
      </c>
      <c r="C189" s="29">
        <f>D189</f>
        <v>500</v>
      </c>
      <c r="D189" s="31">
        <v>500</v>
      </c>
      <c r="E189" s="43"/>
    </row>
    <row r="190" spans="1:5" ht="12.75">
      <c r="A190" s="47" t="s">
        <v>28</v>
      </c>
      <c r="B190" s="48" t="s">
        <v>29</v>
      </c>
      <c r="C190" s="29">
        <f>D190</f>
        <v>7000</v>
      </c>
      <c r="D190" s="31">
        <v>7000</v>
      </c>
      <c r="E190" s="43"/>
    </row>
    <row r="191" spans="1:5" ht="76.5">
      <c r="A191" s="36">
        <v>2010</v>
      </c>
      <c r="B191" s="15" t="s">
        <v>62</v>
      </c>
      <c r="C191" s="29">
        <f>SUM(D191:E191)</f>
        <v>340000</v>
      </c>
      <c r="D191" s="31">
        <v>340000</v>
      </c>
      <c r="E191" s="43"/>
    </row>
    <row r="192" spans="1:5" ht="12.75">
      <c r="A192" s="36">
        <v>85204</v>
      </c>
      <c r="B192" s="19" t="s">
        <v>152</v>
      </c>
      <c r="C192" s="29">
        <f>D192+E192</f>
        <v>104700</v>
      </c>
      <c r="D192" s="28"/>
      <c r="E192" s="43">
        <f>SUM(E193:E195)</f>
        <v>104700</v>
      </c>
    </row>
    <row r="193" spans="1:5" ht="51">
      <c r="A193" s="47" t="s">
        <v>146</v>
      </c>
      <c r="B193" s="30" t="s">
        <v>147</v>
      </c>
      <c r="C193" s="29">
        <f>SUM(D193:E193)</f>
        <v>2000</v>
      </c>
      <c r="D193" s="28"/>
      <c r="E193" s="43">
        <v>2000</v>
      </c>
    </row>
    <row r="194" spans="1:5" ht="12.75">
      <c r="A194" s="47" t="s">
        <v>30</v>
      </c>
      <c r="B194" s="36" t="s">
        <v>135</v>
      </c>
      <c r="C194" s="29">
        <f>E194</f>
        <v>5000</v>
      </c>
      <c r="D194" s="28"/>
      <c r="E194" s="43">
        <v>5000</v>
      </c>
    </row>
    <row r="195" spans="1:5" ht="76.5">
      <c r="A195" s="47">
        <v>2320</v>
      </c>
      <c r="B195" s="21" t="s">
        <v>195</v>
      </c>
      <c r="C195" s="29">
        <f>SUM(D195:E195)</f>
        <v>97700</v>
      </c>
      <c r="D195" s="28"/>
      <c r="E195" s="43">
        <v>97700</v>
      </c>
    </row>
    <row r="196" spans="1:5" ht="51">
      <c r="A196" s="47">
        <v>85212</v>
      </c>
      <c r="B196" s="15" t="s">
        <v>153</v>
      </c>
      <c r="C196" s="29">
        <f>SUM(C197:C199)</f>
        <v>67322000</v>
      </c>
      <c r="D196" s="31">
        <f>SUM(D197:D199)</f>
        <v>67322000</v>
      </c>
      <c r="E196" s="43"/>
    </row>
    <row r="197" spans="1:5" ht="76.5">
      <c r="A197" s="47">
        <v>2010</v>
      </c>
      <c r="B197" s="21" t="s">
        <v>62</v>
      </c>
      <c r="C197" s="29">
        <f>D197</f>
        <v>67200000</v>
      </c>
      <c r="D197" s="31">
        <v>67200000</v>
      </c>
      <c r="E197" s="43"/>
    </row>
    <row r="198" spans="1:5" ht="12.75">
      <c r="A198" s="47" t="s">
        <v>30</v>
      </c>
      <c r="B198" s="15" t="s">
        <v>135</v>
      </c>
      <c r="C198" s="29">
        <f>D198+E198</f>
        <v>92000</v>
      </c>
      <c r="D198" s="31">
        <v>92000</v>
      </c>
      <c r="E198" s="43"/>
    </row>
    <row r="199" spans="1:5" ht="76.5">
      <c r="A199" s="47">
        <v>2360</v>
      </c>
      <c r="B199" s="15" t="s">
        <v>56</v>
      </c>
      <c r="C199" s="29">
        <f>D199</f>
        <v>30000</v>
      </c>
      <c r="D199" s="31">
        <v>30000</v>
      </c>
      <c r="E199" s="43"/>
    </row>
    <row r="200" spans="1:5" ht="63.75">
      <c r="A200" s="36">
        <v>85213</v>
      </c>
      <c r="B200" s="21" t="s">
        <v>154</v>
      </c>
      <c r="C200" s="29">
        <f>D200+E200</f>
        <v>373000</v>
      </c>
      <c r="D200" s="31">
        <f>D201</f>
        <v>373000</v>
      </c>
      <c r="E200" s="43"/>
    </row>
    <row r="201" spans="1:5" ht="76.5">
      <c r="A201" s="38">
        <v>2010</v>
      </c>
      <c r="B201" s="21" t="s">
        <v>62</v>
      </c>
      <c r="C201" s="29">
        <f>D201+E201</f>
        <v>373000</v>
      </c>
      <c r="D201" s="31">
        <v>373000</v>
      </c>
      <c r="E201" s="43"/>
    </row>
    <row r="202" spans="1:5" ht="38.25">
      <c r="A202" s="19">
        <v>85214</v>
      </c>
      <c r="B202" s="15" t="s">
        <v>155</v>
      </c>
      <c r="C202" s="29">
        <f>SUM(C203:C206)</f>
        <v>12410100</v>
      </c>
      <c r="D202" s="37">
        <f>SUM(D203:D206)</f>
        <v>12410100</v>
      </c>
      <c r="E202" s="49"/>
    </row>
    <row r="203" spans="1:5" ht="12.75">
      <c r="A203" s="32" t="s">
        <v>26</v>
      </c>
      <c r="B203" s="15" t="s">
        <v>27</v>
      </c>
      <c r="C203" s="29">
        <f>D203</f>
        <v>12600</v>
      </c>
      <c r="D203" s="37">
        <v>12600</v>
      </c>
      <c r="E203" s="49"/>
    </row>
    <row r="204" spans="1:5" ht="12.75">
      <c r="A204" s="32" t="s">
        <v>30</v>
      </c>
      <c r="B204" s="30" t="s">
        <v>31</v>
      </c>
      <c r="C204" s="29">
        <f>D204+E204</f>
        <v>23500</v>
      </c>
      <c r="D204" s="37">
        <v>23500</v>
      </c>
      <c r="E204" s="49"/>
    </row>
    <row r="205" spans="1:5" ht="76.5">
      <c r="A205" s="19">
        <v>2010</v>
      </c>
      <c r="B205" s="15" t="s">
        <v>62</v>
      </c>
      <c r="C205" s="29">
        <f>D205+E205</f>
        <v>4580000</v>
      </c>
      <c r="D205" s="37">
        <v>4580000</v>
      </c>
      <c r="E205" s="49"/>
    </row>
    <row r="206" spans="1:5" ht="51">
      <c r="A206" s="19">
        <v>2030</v>
      </c>
      <c r="B206" s="15" t="s">
        <v>156</v>
      </c>
      <c r="C206" s="29">
        <f>D206</f>
        <v>7794000</v>
      </c>
      <c r="D206" s="37">
        <v>7794000</v>
      </c>
      <c r="E206" s="49"/>
    </row>
    <row r="207" spans="1:5" ht="12.75">
      <c r="A207" s="19">
        <v>85215</v>
      </c>
      <c r="B207" s="15" t="s">
        <v>157</v>
      </c>
      <c r="C207" s="29">
        <f>SUM(C208:C208)</f>
        <v>5680</v>
      </c>
      <c r="D207" s="37">
        <f>SUM(D208:D208)</f>
        <v>5680</v>
      </c>
      <c r="E207" s="49"/>
    </row>
    <row r="208" spans="1:5" ht="12.75">
      <c r="A208" s="32" t="s">
        <v>30</v>
      </c>
      <c r="B208" s="30" t="s">
        <v>31</v>
      </c>
      <c r="C208" s="29">
        <f>D208</f>
        <v>5680</v>
      </c>
      <c r="D208" s="37">
        <v>5680</v>
      </c>
      <c r="E208" s="49"/>
    </row>
    <row r="209" spans="1:5" ht="12.75">
      <c r="A209" s="19">
        <v>85219</v>
      </c>
      <c r="B209" s="15" t="s">
        <v>158</v>
      </c>
      <c r="C209" s="29">
        <f>SUM(C210:C212)</f>
        <v>3425818</v>
      </c>
      <c r="D209" s="37">
        <f>SUM(D210:D212)</f>
        <v>3425818</v>
      </c>
      <c r="E209" s="29"/>
    </row>
    <row r="210" spans="1:5" ht="102">
      <c r="A210" s="32" t="s">
        <v>40</v>
      </c>
      <c r="B210" s="30" t="s">
        <v>65</v>
      </c>
      <c r="C210" s="29">
        <f>D210+E210</f>
        <v>2305</v>
      </c>
      <c r="D210" s="37">
        <v>2305</v>
      </c>
      <c r="E210" s="29"/>
    </row>
    <row r="211" spans="1:5" ht="12.75">
      <c r="A211" s="32" t="s">
        <v>30</v>
      </c>
      <c r="B211" s="30" t="s">
        <v>31</v>
      </c>
      <c r="C211" s="29">
        <f>D211+E211</f>
        <v>4513</v>
      </c>
      <c r="D211" s="37">
        <v>4513</v>
      </c>
      <c r="E211" s="29"/>
    </row>
    <row r="212" spans="1:5" ht="51">
      <c r="A212" s="32">
        <v>2030</v>
      </c>
      <c r="B212" s="15" t="s">
        <v>156</v>
      </c>
      <c r="C212" s="29">
        <f>D212+E212</f>
        <v>3419000</v>
      </c>
      <c r="D212" s="37">
        <v>3419000</v>
      </c>
      <c r="E212" s="29"/>
    </row>
    <row r="213" spans="1:5" ht="51">
      <c r="A213" s="50">
        <v>85220</v>
      </c>
      <c r="B213" s="15" t="s">
        <v>159</v>
      </c>
      <c r="C213" s="29">
        <f>C214</f>
        <v>2000</v>
      </c>
      <c r="D213" s="37"/>
      <c r="E213" s="29">
        <f>E214</f>
        <v>2000</v>
      </c>
    </row>
    <row r="214" spans="1:5" ht="12.75">
      <c r="A214" s="50" t="s">
        <v>26</v>
      </c>
      <c r="B214" s="30" t="s">
        <v>27</v>
      </c>
      <c r="C214" s="29">
        <f>E214</f>
        <v>2000</v>
      </c>
      <c r="D214" s="37"/>
      <c r="E214" s="29">
        <v>2000</v>
      </c>
    </row>
    <row r="215" spans="1:5" ht="38.25">
      <c r="A215" s="51">
        <v>85228</v>
      </c>
      <c r="B215" s="15" t="s">
        <v>160</v>
      </c>
      <c r="C215" s="29">
        <f>SUM(C216:C218)</f>
        <v>494400</v>
      </c>
      <c r="D215" s="37">
        <f>SUM(D216:D218)</f>
        <v>494400</v>
      </c>
      <c r="E215" s="29"/>
    </row>
    <row r="216" spans="1:5" ht="12.75">
      <c r="A216" s="50" t="s">
        <v>28</v>
      </c>
      <c r="B216" s="15" t="s">
        <v>29</v>
      </c>
      <c r="C216" s="29">
        <f>D216+E216</f>
        <v>306000</v>
      </c>
      <c r="D216" s="37">
        <v>306000</v>
      </c>
      <c r="E216" s="29"/>
    </row>
    <row r="217" spans="1:5" ht="76.5">
      <c r="A217" s="51">
        <v>2010</v>
      </c>
      <c r="B217" s="15" t="s">
        <v>62</v>
      </c>
      <c r="C217" s="29">
        <f>D217+E217</f>
        <v>188100</v>
      </c>
      <c r="D217" s="37">
        <v>188100</v>
      </c>
      <c r="E217" s="29"/>
    </row>
    <row r="218" spans="1:5" ht="76.5">
      <c r="A218" s="51">
        <v>2360</v>
      </c>
      <c r="B218" s="15" t="s">
        <v>56</v>
      </c>
      <c r="C218" s="29">
        <f>D218</f>
        <v>300</v>
      </c>
      <c r="D218" s="37">
        <v>300</v>
      </c>
      <c r="E218" s="29"/>
    </row>
    <row r="219" spans="1:5" ht="12.75">
      <c r="A219" s="51">
        <v>85231</v>
      </c>
      <c r="B219" s="15" t="s">
        <v>161</v>
      </c>
      <c r="C219" s="29">
        <f>C220</f>
        <v>100000</v>
      </c>
      <c r="D219" s="37"/>
      <c r="E219" s="29">
        <f>E220</f>
        <v>100000</v>
      </c>
    </row>
    <row r="220" spans="1:5" ht="89.25">
      <c r="A220" s="51">
        <v>2110</v>
      </c>
      <c r="B220" s="15" t="s">
        <v>184</v>
      </c>
      <c r="C220" s="29">
        <f>E220</f>
        <v>100000</v>
      </c>
      <c r="D220" s="37"/>
      <c r="E220" s="29">
        <v>100000</v>
      </c>
    </row>
    <row r="221" spans="1:5" ht="12.75">
      <c r="A221" s="51">
        <v>85295</v>
      </c>
      <c r="B221" s="15" t="s">
        <v>68</v>
      </c>
      <c r="C221" s="29">
        <f>SUM(C222:C223)</f>
        <v>2520000</v>
      </c>
      <c r="D221" s="37">
        <f>SUM(D222:D223)</f>
        <v>2520000</v>
      </c>
      <c r="E221" s="29"/>
    </row>
    <row r="222" spans="1:5" ht="12.75">
      <c r="A222" s="50" t="s">
        <v>30</v>
      </c>
      <c r="B222" s="30" t="s">
        <v>135</v>
      </c>
      <c r="C222" s="29">
        <f>D222+E222</f>
        <v>220000</v>
      </c>
      <c r="D222" s="37">
        <v>220000</v>
      </c>
      <c r="E222" s="29"/>
    </row>
    <row r="223" spans="1:5" ht="51">
      <c r="A223" s="50">
        <v>2030</v>
      </c>
      <c r="B223" s="30" t="s">
        <v>156</v>
      </c>
      <c r="C223" s="29">
        <f>D223</f>
        <v>2300000</v>
      </c>
      <c r="D223" s="37">
        <v>2300000</v>
      </c>
      <c r="E223" s="29"/>
    </row>
    <row r="224" spans="1:5" ht="25.5">
      <c r="A224" s="52">
        <v>853</v>
      </c>
      <c r="B224" s="34" t="s">
        <v>162</v>
      </c>
      <c r="C224" s="35">
        <f>SUM(C225,C230,C232,C234)</f>
        <v>904951</v>
      </c>
      <c r="D224" s="28">
        <f>SUM(D225,D234)</f>
        <v>132800</v>
      </c>
      <c r="E224" s="35">
        <f>SUM(E230,E234,E232)</f>
        <v>772151</v>
      </c>
    </row>
    <row r="225" spans="1:5" ht="12.75">
      <c r="A225" s="50">
        <v>85305</v>
      </c>
      <c r="B225" s="30" t="s">
        <v>163</v>
      </c>
      <c r="C225" s="29">
        <f>SUM(C226:C229)</f>
        <v>132800</v>
      </c>
      <c r="D225" s="37">
        <f>SUM(D226:D229)</f>
        <v>132800</v>
      </c>
      <c r="E225" s="29"/>
    </row>
    <row r="226" spans="1:5" ht="12.75">
      <c r="A226" s="50" t="s">
        <v>26</v>
      </c>
      <c r="B226" s="30" t="s">
        <v>27</v>
      </c>
      <c r="C226" s="29">
        <f aca="true" t="shared" si="3" ref="C226:C240">SUM(D226:E226)</f>
        <v>50100</v>
      </c>
      <c r="D226" s="37">
        <v>50100</v>
      </c>
      <c r="E226" s="29"/>
    </row>
    <row r="227" spans="1:5" ht="12.75">
      <c r="A227" s="50" t="s">
        <v>28</v>
      </c>
      <c r="B227" s="30" t="s">
        <v>29</v>
      </c>
      <c r="C227" s="29">
        <f t="shared" si="3"/>
        <v>82500</v>
      </c>
      <c r="D227" s="37">
        <v>82500</v>
      </c>
      <c r="E227" s="29"/>
    </row>
    <row r="228" spans="1:5" ht="12.75">
      <c r="A228" s="50" t="s">
        <v>50</v>
      </c>
      <c r="B228" s="30" t="s">
        <v>164</v>
      </c>
      <c r="C228" s="29">
        <f>D228</f>
        <v>100</v>
      </c>
      <c r="D228" s="37">
        <v>100</v>
      </c>
      <c r="E228" s="29"/>
    </row>
    <row r="229" spans="1:5" ht="12.75">
      <c r="A229" s="50" t="s">
        <v>30</v>
      </c>
      <c r="B229" s="30" t="s">
        <v>135</v>
      </c>
      <c r="C229" s="29">
        <f>D229</f>
        <v>100</v>
      </c>
      <c r="D229" s="37">
        <v>100</v>
      </c>
      <c r="E229" s="29"/>
    </row>
    <row r="230" spans="1:5" ht="25.5">
      <c r="A230" s="50">
        <v>85321</v>
      </c>
      <c r="B230" s="15" t="s">
        <v>165</v>
      </c>
      <c r="C230" s="29">
        <f t="shared" si="3"/>
        <v>276200</v>
      </c>
      <c r="D230" s="37"/>
      <c r="E230" s="29">
        <f>E231</f>
        <v>276200</v>
      </c>
    </row>
    <row r="231" spans="1:5" ht="89.25">
      <c r="A231" s="50">
        <v>2110</v>
      </c>
      <c r="B231" s="15" t="s">
        <v>184</v>
      </c>
      <c r="C231" s="29">
        <f t="shared" si="3"/>
        <v>276200</v>
      </c>
      <c r="D231" s="37"/>
      <c r="E231" s="29">
        <v>276200</v>
      </c>
    </row>
    <row r="232" spans="1:5" ht="38.25">
      <c r="A232" s="50">
        <v>85324</v>
      </c>
      <c r="B232" s="15" t="s">
        <v>166</v>
      </c>
      <c r="C232" s="29">
        <f t="shared" si="3"/>
        <v>119425</v>
      </c>
      <c r="D232" s="37"/>
      <c r="E232" s="29">
        <f>E233</f>
        <v>119425</v>
      </c>
    </row>
    <row r="233" spans="1:5" ht="12.75">
      <c r="A233" s="50" t="s">
        <v>30</v>
      </c>
      <c r="B233" s="15" t="s">
        <v>135</v>
      </c>
      <c r="C233" s="29">
        <f t="shared" si="3"/>
        <v>119425</v>
      </c>
      <c r="D233" s="37"/>
      <c r="E233" s="29">
        <v>119425</v>
      </c>
    </row>
    <row r="234" spans="1:5" ht="12.75">
      <c r="A234" s="50">
        <v>85395</v>
      </c>
      <c r="B234" s="15" t="s">
        <v>68</v>
      </c>
      <c r="C234" s="29">
        <f>SUM(C235:C238)</f>
        <v>376526</v>
      </c>
      <c r="D234" s="37">
        <f>SUM(D236:D237)</f>
        <v>0</v>
      </c>
      <c r="E234" s="29">
        <f>SUM(E235:E238)</f>
        <v>376526</v>
      </c>
    </row>
    <row r="235" spans="1:5" ht="51">
      <c r="A235" s="50">
        <v>2440</v>
      </c>
      <c r="B235" s="15" t="s">
        <v>196</v>
      </c>
      <c r="C235" s="29">
        <f>E235</f>
        <v>77500</v>
      </c>
      <c r="D235" s="37"/>
      <c r="E235" s="29">
        <v>77500</v>
      </c>
    </row>
    <row r="236" spans="1:5" ht="63.75">
      <c r="A236" s="50">
        <v>2708</v>
      </c>
      <c r="B236" s="15" t="s">
        <v>197</v>
      </c>
      <c r="C236" s="29">
        <f>E236</f>
        <v>243167</v>
      </c>
      <c r="D236" s="37"/>
      <c r="E236" s="29">
        <v>243167</v>
      </c>
    </row>
    <row r="237" spans="1:5" ht="63.75">
      <c r="A237" s="50">
        <v>2709</v>
      </c>
      <c r="B237" s="15" t="s">
        <v>197</v>
      </c>
      <c r="C237" s="29">
        <f>E237</f>
        <v>10000</v>
      </c>
      <c r="D237" s="37"/>
      <c r="E237" s="29">
        <v>10000</v>
      </c>
    </row>
    <row r="238" spans="1:5" ht="63.75">
      <c r="A238" s="50">
        <v>6298</v>
      </c>
      <c r="B238" s="15" t="s">
        <v>167</v>
      </c>
      <c r="C238" s="29">
        <f>E238</f>
        <v>45859</v>
      </c>
      <c r="D238" s="37"/>
      <c r="E238" s="29">
        <v>45859</v>
      </c>
    </row>
    <row r="239" spans="1:5" ht="25.5">
      <c r="A239" s="53" t="s">
        <v>168</v>
      </c>
      <c r="B239" s="34" t="s">
        <v>169</v>
      </c>
      <c r="C239" s="35">
        <f t="shared" si="3"/>
        <v>1626670</v>
      </c>
      <c r="D239" s="28">
        <f>SUM(D251)</f>
        <v>0</v>
      </c>
      <c r="E239" s="35">
        <f>SUM(E240,E244,E246,E248,E251,E254)</f>
        <v>1626670</v>
      </c>
    </row>
    <row r="240" spans="1:5" ht="25.5">
      <c r="A240" s="36">
        <v>85403</v>
      </c>
      <c r="B240" s="30" t="s">
        <v>170</v>
      </c>
      <c r="C240" s="29">
        <f t="shared" si="3"/>
        <v>122530</v>
      </c>
      <c r="D240" s="28" t="s">
        <v>126</v>
      </c>
      <c r="E240" s="29">
        <f>SUM(E241:E243)</f>
        <v>122530</v>
      </c>
    </row>
    <row r="241" spans="1:5" ht="12.75">
      <c r="A241" s="47" t="s">
        <v>26</v>
      </c>
      <c r="B241" s="30" t="s">
        <v>171</v>
      </c>
      <c r="C241" s="29">
        <f>E241</f>
        <v>80</v>
      </c>
      <c r="D241" s="28"/>
      <c r="E241" s="29">
        <v>80</v>
      </c>
    </row>
    <row r="242" spans="1:5" ht="12.75">
      <c r="A242" s="47" t="s">
        <v>28</v>
      </c>
      <c r="B242" s="30" t="s">
        <v>29</v>
      </c>
      <c r="C242" s="29">
        <f>D242+E242</f>
        <v>121500</v>
      </c>
      <c r="D242" s="28"/>
      <c r="E242" s="29">
        <v>121500</v>
      </c>
    </row>
    <row r="243" spans="1:5" ht="12.75">
      <c r="A243" s="41" t="s">
        <v>30</v>
      </c>
      <c r="B243" s="30" t="s">
        <v>31</v>
      </c>
      <c r="C243" s="29">
        <f>E243</f>
        <v>950</v>
      </c>
      <c r="D243" s="28"/>
      <c r="E243" s="29">
        <v>950</v>
      </c>
    </row>
    <row r="244" spans="1:5" ht="38.25">
      <c r="A244" s="51">
        <v>85406</v>
      </c>
      <c r="B244" s="15" t="s">
        <v>198</v>
      </c>
      <c r="C244" s="29">
        <f>D244+E244</f>
        <v>670</v>
      </c>
      <c r="D244" s="37"/>
      <c r="E244" s="29">
        <f>E245</f>
        <v>670</v>
      </c>
    </row>
    <row r="245" spans="1:5" ht="12.75">
      <c r="A245" s="50" t="s">
        <v>30</v>
      </c>
      <c r="B245" s="30" t="s">
        <v>31</v>
      </c>
      <c r="C245" s="29">
        <f>D245+E245</f>
        <v>670</v>
      </c>
      <c r="D245" s="37"/>
      <c r="E245" s="29">
        <v>670</v>
      </c>
    </row>
    <row r="246" spans="1:5" ht="25.5">
      <c r="A246" s="50">
        <v>85407</v>
      </c>
      <c r="B246" s="30" t="s">
        <v>172</v>
      </c>
      <c r="C246" s="29">
        <f>C247</f>
        <v>420</v>
      </c>
      <c r="D246" s="37"/>
      <c r="E246" s="29">
        <f>E247</f>
        <v>420</v>
      </c>
    </row>
    <row r="247" spans="1:5" ht="12.75">
      <c r="A247" s="50" t="s">
        <v>30</v>
      </c>
      <c r="B247" s="30" t="s">
        <v>31</v>
      </c>
      <c r="C247" s="29">
        <f>E247</f>
        <v>420</v>
      </c>
      <c r="D247" s="37"/>
      <c r="E247" s="29">
        <v>420</v>
      </c>
    </row>
    <row r="248" spans="1:5" ht="12.75">
      <c r="A248" s="36">
        <v>85410</v>
      </c>
      <c r="B248" s="30" t="s">
        <v>173</v>
      </c>
      <c r="C248" s="29">
        <f>D248+E248</f>
        <v>2700</v>
      </c>
      <c r="D248" s="37"/>
      <c r="E248" s="29">
        <f>SUM(E249:E250)</f>
        <v>2700</v>
      </c>
    </row>
    <row r="249" spans="1:5" ht="12.75">
      <c r="A249" s="47" t="s">
        <v>28</v>
      </c>
      <c r="B249" s="30" t="s">
        <v>29</v>
      </c>
      <c r="C249" s="29">
        <f>SUM(D249:E249)</f>
        <v>2100</v>
      </c>
      <c r="D249" s="37"/>
      <c r="E249" s="29">
        <v>2100</v>
      </c>
    </row>
    <row r="250" spans="1:5" ht="12.75">
      <c r="A250" s="47" t="s">
        <v>30</v>
      </c>
      <c r="B250" s="30" t="s">
        <v>135</v>
      </c>
      <c r="C250" s="29">
        <f>D250+E250</f>
        <v>600</v>
      </c>
      <c r="D250" s="37"/>
      <c r="E250" s="29">
        <v>600</v>
      </c>
    </row>
    <row r="251" spans="1:5" ht="12.75">
      <c r="A251" s="51">
        <v>85415</v>
      </c>
      <c r="B251" s="15" t="s">
        <v>174</v>
      </c>
      <c r="C251" s="29">
        <f>SUM(C252:C253)</f>
        <v>1500000</v>
      </c>
      <c r="D251" s="37">
        <f>D252</f>
        <v>0</v>
      </c>
      <c r="E251" s="29">
        <f>SUM(E252:E253)</f>
        <v>1500000</v>
      </c>
    </row>
    <row r="252" spans="1:5" ht="102">
      <c r="A252" s="50">
        <v>2888</v>
      </c>
      <c r="B252" s="30" t="s">
        <v>141</v>
      </c>
      <c r="C252" s="29">
        <f>D252+E252</f>
        <v>1017600</v>
      </c>
      <c r="D252" s="37"/>
      <c r="E252" s="29">
        <v>1017600</v>
      </c>
    </row>
    <row r="253" spans="1:5" ht="102">
      <c r="A253" s="50">
        <v>2889</v>
      </c>
      <c r="B253" s="30" t="s">
        <v>141</v>
      </c>
      <c r="C253" s="29">
        <f>D253+E253</f>
        <v>482400</v>
      </c>
      <c r="D253" s="37"/>
      <c r="E253" s="29">
        <v>482400</v>
      </c>
    </row>
    <row r="254" spans="1:5" ht="25.5">
      <c r="A254" s="50">
        <v>85417</v>
      </c>
      <c r="B254" s="30" t="s">
        <v>175</v>
      </c>
      <c r="C254" s="29">
        <f>C255</f>
        <v>350</v>
      </c>
      <c r="D254" s="37"/>
      <c r="E254" s="29">
        <f>E255</f>
        <v>350</v>
      </c>
    </row>
    <row r="255" spans="1:5" ht="12.75">
      <c r="A255" s="50" t="s">
        <v>30</v>
      </c>
      <c r="B255" s="30" t="s">
        <v>135</v>
      </c>
      <c r="C255" s="29">
        <f>E255</f>
        <v>350</v>
      </c>
      <c r="D255" s="37"/>
      <c r="E255" s="29">
        <v>350</v>
      </c>
    </row>
    <row r="256" spans="1:5" ht="25.5">
      <c r="A256" s="53">
        <v>900</v>
      </c>
      <c r="B256" s="34" t="s">
        <v>176</v>
      </c>
      <c r="C256" s="35">
        <f>SUM(C257,C261,C263)</f>
        <v>7291788</v>
      </c>
      <c r="D256" s="28">
        <f>SUM(D257,D261,D263)</f>
        <v>7291788</v>
      </c>
      <c r="E256" s="29"/>
    </row>
    <row r="257" spans="1:5" ht="25.5">
      <c r="A257" s="39">
        <v>90001</v>
      </c>
      <c r="B257" s="30" t="s">
        <v>177</v>
      </c>
      <c r="C257" s="40">
        <f>SUM(C258:C260)</f>
        <v>817750</v>
      </c>
      <c r="D257" s="31">
        <f>SUM(D258:D260)</f>
        <v>817750</v>
      </c>
      <c r="E257" s="40"/>
    </row>
    <row r="258" spans="1:5" ht="63.75">
      <c r="A258" s="39">
        <v>6290</v>
      </c>
      <c r="B258" s="30" t="s">
        <v>199</v>
      </c>
      <c r="C258" s="40">
        <f>D258</f>
        <v>100000</v>
      </c>
      <c r="D258" s="31">
        <v>100000</v>
      </c>
      <c r="E258" s="40"/>
    </row>
    <row r="259" spans="1:5" ht="63.75">
      <c r="A259" s="39">
        <v>6298</v>
      </c>
      <c r="B259" s="30" t="s">
        <v>199</v>
      </c>
      <c r="C259" s="40">
        <f>D259</f>
        <v>618750</v>
      </c>
      <c r="D259" s="31">
        <v>618750</v>
      </c>
      <c r="E259" s="40"/>
    </row>
    <row r="260" spans="1:5" ht="63.75">
      <c r="A260" s="39">
        <v>6299</v>
      </c>
      <c r="B260" s="30" t="s">
        <v>199</v>
      </c>
      <c r="C260" s="40">
        <f>D260</f>
        <v>99000</v>
      </c>
      <c r="D260" s="31">
        <v>99000</v>
      </c>
      <c r="E260" s="40"/>
    </row>
    <row r="261" spans="1:5" ht="38.25">
      <c r="A261" s="36">
        <v>90020</v>
      </c>
      <c r="B261" s="30" t="s">
        <v>178</v>
      </c>
      <c r="C261" s="40">
        <f>C262</f>
        <v>120000</v>
      </c>
      <c r="D261" s="31">
        <f>D262</f>
        <v>120000</v>
      </c>
      <c r="E261" s="40"/>
    </row>
    <row r="262" spans="1:5" ht="12.75">
      <c r="A262" s="47" t="s">
        <v>179</v>
      </c>
      <c r="B262" s="30" t="s">
        <v>180</v>
      </c>
      <c r="C262" s="40">
        <f>D262</f>
        <v>120000</v>
      </c>
      <c r="D262" s="31">
        <v>120000</v>
      </c>
      <c r="E262" s="40"/>
    </row>
    <row r="263" spans="1:5" ht="12.75">
      <c r="A263" s="47">
        <v>90095</v>
      </c>
      <c r="B263" s="30" t="s">
        <v>68</v>
      </c>
      <c r="C263" s="40">
        <f>SUM(C264:C265)</f>
        <v>6354038</v>
      </c>
      <c r="D263" s="31">
        <f>SUM(D264:D265)</f>
        <v>6354038</v>
      </c>
      <c r="E263" s="40"/>
    </row>
    <row r="264" spans="1:5" ht="25.5">
      <c r="A264" s="47" t="s">
        <v>46</v>
      </c>
      <c r="B264" s="30" t="s">
        <v>47</v>
      </c>
      <c r="C264" s="40">
        <f>D264</f>
        <v>6346038</v>
      </c>
      <c r="D264" s="31">
        <v>6346038</v>
      </c>
      <c r="E264" s="40"/>
    </row>
    <row r="265" spans="1:5" ht="12.75">
      <c r="A265" s="47" t="s">
        <v>30</v>
      </c>
      <c r="B265" s="30" t="s">
        <v>135</v>
      </c>
      <c r="C265" s="40">
        <f>D265</f>
        <v>8000</v>
      </c>
      <c r="D265" s="31">
        <v>8000</v>
      </c>
      <c r="E265" s="40"/>
    </row>
    <row r="266" spans="1:5" ht="12.75">
      <c r="A266" s="46">
        <v>926</v>
      </c>
      <c r="B266" s="34" t="s">
        <v>181</v>
      </c>
      <c r="C266" s="35">
        <f>C267</f>
        <v>2338400</v>
      </c>
      <c r="D266" s="28">
        <f>D267</f>
        <v>2338400</v>
      </c>
      <c r="E266" s="35"/>
    </row>
    <row r="267" spans="1:5" ht="12.75">
      <c r="A267" s="47">
        <v>92604</v>
      </c>
      <c r="B267" s="30" t="s">
        <v>182</v>
      </c>
      <c r="C267" s="40">
        <f>C268</f>
        <v>2338400</v>
      </c>
      <c r="D267" s="31">
        <f>D268</f>
        <v>2338400</v>
      </c>
      <c r="E267" s="40"/>
    </row>
    <row r="268" spans="1:5" ht="13.5" thickBot="1">
      <c r="A268" s="54" t="s">
        <v>28</v>
      </c>
      <c r="B268" s="55" t="s">
        <v>29</v>
      </c>
      <c r="C268" s="56">
        <f>D268</f>
        <v>2338400</v>
      </c>
      <c r="D268" s="57">
        <v>2338400</v>
      </c>
      <c r="E268" s="56"/>
    </row>
    <row r="269" spans="1:5" ht="13.5" thickBot="1">
      <c r="A269" s="58"/>
      <c r="B269" s="59" t="s">
        <v>183</v>
      </c>
      <c r="C269" s="60">
        <f>SUM(C8,C11,C14,C22,C25,C40,C52,C166,C68,C71,C74,C85,C122,C133,C170,C175,C224,C239,C256,C266)</f>
        <v>580138151</v>
      </c>
      <c r="D269" s="61">
        <f>SUM(D8,D11,D14,D22,D25,D40,D52,D68,D71,D74,D85,D122,D133,D170,D175,D224,D239,D256,D268)</f>
        <v>406043230</v>
      </c>
      <c r="E269" s="60">
        <f>SUM(E8,E11,E14,E25,E40,E52,E74,E85,E122,E133,E166,E170,E175,E224,E239,)</f>
        <v>174094921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2007-03-12T08:39:35Z</dcterms:created>
  <dcterms:modified xsi:type="dcterms:W3CDTF">2007-03-26T11:40:11Z</dcterms:modified>
  <cp:category/>
  <cp:version/>
  <cp:contentType/>
  <cp:contentStatus/>
</cp:coreProperties>
</file>